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tavební část" sheetId="2" r:id="rId2"/>
    <sheet name="04 - Zdravotechnika" sheetId="3" r:id="rId3"/>
    <sheet name="05 - Plynoinstalace" sheetId="4" r:id="rId4"/>
    <sheet name="06 - Vzduchotechnika" sheetId="5" r:id="rId5"/>
    <sheet name="07 - Silnoproud" sheetId="6" r:id="rId6"/>
    <sheet name="Pokyny pro vyplnění" sheetId="7" r:id="rId7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'01 - Stavební část'!$C$97:$K$317</definedName>
    <definedName name="_xlnm.Print_Area" localSheetId="1">'01 - Stavební část'!$C$4:$J$39,'01 - Stavební část'!$C$45:$J$79,'01 - Stavební část'!$C$85:$K$317</definedName>
    <definedName name="_xlnm.Print_Titles" localSheetId="1">'01 - Stavební část'!$97:$97</definedName>
    <definedName name="_xlnm._FilterDatabase" localSheetId="2" hidden="1">'04 - Zdravotechnika'!$C$89:$K$162</definedName>
    <definedName name="_xlnm.Print_Area" localSheetId="2">'04 - Zdravotechnika'!$C$4:$J$39,'04 - Zdravotechnika'!$C$45:$J$71,'04 - Zdravotechnika'!$C$77:$K$162</definedName>
    <definedName name="_xlnm.Print_Titles" localSheetId="2">'04 - Zdravotechnika'!$89:$89</definedName>
    <definedName name="_xlnm._FilterDatabase" localSheetId="3" hidden="1">'05 - Plynoinstalace'!$C$80:$K$85</definedName>
    <definedName name="_xlnm.Print_Area" localSheetId="3">'05 - Plynoinstalace'!$C$4:$J$39,'05 - Plynoinstalace'!$C$45:$J$62,'05 - Plynoinstalace'!$C$68:$K$85</definedName>
    <definedName name="_xlnm.Print_Titles" localSheetId="3">'05 - Plynoinstalace'!$80:$80</definedName>
    <definedName name="_xlnm._FilterDatabase" localSheetId="4" hidden="1">'06 - Vzduchotechnika'!$C$80:$K$85</definedName>
    <definedName name="_xlnm.Print_Area" localSheetId="4">'06 - Vzduchotechnika'!$C$4:$J$39,'06 - Vzduchotechnika'!$C$45:$J$62,'06 - Vzduchotechnika'!$C$68:$K$85</definedName>
    <definedName name="_xlnm.Print_Titles" localSheetId="4">'06 - Vzduchotechnika'!$80:$80</definedName>
    <definedName name="_xlnm._FilterDatabase" localSheetId="5" hidden="1">'07 - Silnoproud'!$C$80:$K$85</definedName>
    <definedName name="_xlnm.Print_Area" localSheetId="5">'07 - Silnoproud'!$C$4:$J$39,'07 - Silnoproud'!$C$45:$J$62,'07 - Silnoproud'!$C$68:$K$85</definedName>
    <definedName name="_xlnm.Print_Titles" localSheetId="5">'07 - Silnoproud'!$80:$80</definedName>
    <definedName name="_xlnm.Print_Area" localSheetId="6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6" l="1" r="J37"/>
  <c r="J36"/>
  <c i="1" r="AY59"/>
  <c i="6" r="J35"/>
  <c i="1" r="AX59"/>
  <c i="6" r="BI84"/>
  <c r="BH84"/>
  <c r="BG84"/>
  <c r="BF84"/>
  <c r="T84"/>
  <c r="T83"/>
  <c r="T82"/>
  <c r="T81"/>
  <c r="R84"/>
  <c r="R83"/>
  <c r="R82"/>
  <c r="R81"/>
  <c r="P84"/>
  <c r="P83"/>
  <c r="P82"/>
  <c r="P81"/>
  <c i="1" r="AU59"/>
  <c i="6" r="F75"/>
  <c r="E73"/>
  <c r="F52"/>
  <c r="E50"/>
  <c r="J24"/>
  <c r="E24"/>
  <c r="J78"/>
  <c r="J23"/>
  <c r="J21"/>
  <c r="E21"/>
  <c r="J77"/>
  <c r="J20"/>
  <c r="J18"/>
  <c r="E18"/>
  <c r="F78"/>
  <c r="J17"/>
  <c r="J15"/>
  <c r="E15"/>
  <c r="F77"/>
  <c r="J14"/>
  <c r="J12"/>
  <c r="J75"/>
  <c r="E7"/>
  <c r="E71"/>
  <c i="5" r="J37"/>
  <c r="J36"/>
  <c i="1" r="AY58"/>
  <c i="5" r="J35"/>
  <c i="1" r="AX58"/>
  <c i="5" r="BI84"/>
  <c r="BH84"/>
  <c r="BG84"/>
  <c r="BF84"/>
  <c r="T84"/>
  <c r="T83"/>
  <c r="T82"/>
  <c r="T81"/>
  <c r="R84"/>
  <c r="R83"/>
  <c r="R82"/>
  <c r="R81"/>
  <c r="P84"/>
  <c r="P83"/>
  <c r="P82"/>
  <c r="P81"/>
  <c i="1" r="AU58"/>
  <c i="5" r="F75"/>
  <c r="E73"/>
  <c r="F52"/>
  <c r="E50"/>
  <c r="J24"/>
  <c r="E24"/>
  <c r="J78"/>
  <c r="J23"/>
  <c r="J21"/>
  <c r="E21"/>
  <c r="J77"/>
  <c r="J20"/>
  <c r="J18"/>
  <c r="E18"/>
  <c r="F78"/>
  <c r="J17"/>
  <c r="J15"/>
  <c r="E15"/>
  <c r="F77"/>
  <c r="J14"/>
  <c r="J12"/>
  <c r="J75"/>
  <c r="E7"/>
  <c r="E71"/>
  <c i="4" r="J37"/>
  <c r="J36"/>
  <c i="1" r="AY57"/>
  <c i="4" r="J35"/>
  <c i="1" r="AX57"/>
  <c i="4" r="BI84"/>
  <c r="BH84"/>
  <c r="BG84"/>
  <c r="BF84"/>
  <c r="T84"/>
  <c r="T83"/>
  <c r="T82"/>
  <c r="T81"/>
  <c r="R84"/>
  <c r="R83"/>
  <c r="R82"/>
  <c r="R81"/>
  <c r="P84"/>
  <c r="P83"/>
  <c r="P82"/>
  <c r="P81"/>
  <c i="1" r="AU57"/>
  <c i="4" r="F75"/>
  <c r="E73"/>
  <c r="F52"/>
  <c r="E50"/>
  <c r="J24"/>
  <c r="E24"/>
  <c r="J78"/>
  <c r="J23"/>
  <c r="J21"/>
  <c r="E21"/>
  <c r="J54"/>
  <c r="J20"/>
  <c r="J18"/>
  <c r="E18"/>
  <c r="F78"/>
  <c r="J17"/>
  <c r="J15"/>
  <c r="E15"/>
  <c r="F77"/>
  <c r="J14"/>
  <c r="J12"/>
  <c r="J75"/>
  <c r="E7"/>
  <c r="E71"/>
  <c i="3" r="J37"/>
  <c r="J36"/>
  <c i="1" r="AY56"/>
  <c i="3" r="J35"/>
  <c i="1" r="AX56"/>
  <c i="3"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T125"/>
  <c r="R126"/>
  <c r="R125"/>
  <c r="P126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R119"/>
  <c r="P119"/>
  <c r="BI118"/>
  <c r="BH118"/>
  <c r="BG118"/>
  <c r="BF118"/>
  <c r="T118"/>
  <c r="R118"/>
  <c r="P118"/>
  <c r="BI115"/>
  <c r="BH115"/>
  <c r="BG115"/>
  <c r="BF115"/>
  <c r="T115"/>
  <c r="R115"/>
  <c r="P115"/>
  <c r="BI113"/>
  <c r="BH113"/>
  <c r="BG113"/>
  <c r="BF113"/>
  <c r="T113"/>
  <c r="R113"/>
  <c r="P113"/>
  <c r="BI112"/>
  <c r="BH112"/>
  <c r="BG112"/>
  <c r="BF112"/>
  <c r="T112"/>
  <c r="R112"/>
  <c r="P112"/>
  <c r="BI110"/>
  <c r="BH110"/>
  <c r="BG110"/>
  <c r="BF110"/>
  <c r="T110"/>
  <c r="R110"/>
  <c r="P110"/>
  <c r="BI107"/>
  <c r="BH107"/>
  <c r="BG107"/>
  <c r="BF107"/>
  <c r="T107"/>
  <c r="T106"/>
  <c r="R107"/>
  <c r="R106"/>
  <c r="P107"/>
  <c r="P106"/>
  <c r="BI104"/>
  <c r="BH104"/>
  <c r="BG104"/>
  <c r="BF104"/>
  <c r="T104"/>
  <c r="T103"/>
  <c r="R104"/>
  <c r="R103"/>
  <c r="P104"/>
  <c r="P103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F84"/>
  <c r="E82"/>
  <c r="F52"/>
  <c r="E50"/>
  <c r="J24"/>
  <c r="E24"/>
  <c r="J87"/>
  <c r="J23"/>
  <c r="J21"/>
  <c r="E21"/>
  <c r="J86"/>
  <c r="J20"/>
  <c r="J18"/>
  <c r="E18"/>
  <c r="F55"/>
  <c r="J17"/>
  <c r="J15"/>
  <c r="E15"/>
  <c r="F54"/>
  <c r="J14"/>
  <c r="J12"/>
  <c r="J52"/>
  <c r="E7"/>
  <c r="E80"/>
  <c i="2" r="J37"/>
  <c r="J36"/>
  <c i="1" r="AY55"/>
  <c i="2" r="J35"/>
  <c i="1" r="AX55"/>
  <c i="2" r="BI317"/>
  <c r="BH317"/>
  <c r="BG317"/>
  <c r="BF317"/>
  <c r="T317"/>
  <c r="T316"/>
  <c r="T315"/>
  <c r="R317"/>
  <c r="R316"/>
  <c r="R315"/>
  <c r="P317"/>
  <c r="P316"/>
  <c r="P315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0"/>
  <c r="BH300"/>
  <c r="BG300"/>
  <c r="BF300"/>
  <c r="T300"/>
  <c r="R300"/>
  <c r="P300"/>
  <c r="BI296"/>
  <c r="BH296"/>
  <c r="BG296"/>
  <c r="BF296"/>
  <c r="T296"/>
  <c r="R296"/>
  <c r="P296"/>
  <c r="BI294"/>
  <c r="BH294"/>
  <c r="BG294"/>
  <c r="BF294"/>
  <c r="T294"/>
  <c r="R294"/>
  <c r="P294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69"/>
  <c r="BH269"/>
  <c r="BG269"/>
  <c r="BF269"/>
  <c r="T269"/>
  <c r="R269"/>
  <c r="P269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4"/>
  <c r="BH224"/>
  <c r="BG224"/>
  <c r="BF224"/>
  <c r="T224"/>
  <c r="T223"/>
  <c r="R224"/>
  <c r="R223"/>
  <c r="P224"/>
  <c r="P223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08"/>
  <c r="BH208"/>
  <c r="BG208"/>
  <c r="BF208"/>
  <c r="T208"/>
  <c r="R208"/>
  <c r="P208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7"/>
  <c r="BH197"/>
  <c r="BG197"/>
  <c r="BF197"/>
  <c r="T197"/>
  <c r="R197"/>
  <c r="P197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4"/>
  <c r="BH134"/>
  <c r="BG134"/>
  <c r="BF134"/>
  <c r="T134"/>
  <c r="R134"/>
  <c r="P134"/>
  <c r="BI129"/>
  <c r="BH129"/>
  <c r="BG129"/>
  <c r="BF129"/>
  <c r="T129"/>
  <c r="R129"/>
  <c r="P129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7"/>
  <c r="BH117"/>
  <c r="BG117"/>
  <c r="BF117"/>
  <c r="T117"/>
  <c r="R117"/>
  <c r="P117"/>
  <c r="BI116"/>
  <c r="BH116"/>
  <c r="BG116"/>
  <c r="BF116"/>
  <c r="T116"/>
  <c r="R116"/>
  <c r="P116"/>
  <c r="BI113"/>
  <c r="BH113"/>
  <c r="BG113"/>
  <c r="BF113"/>
  <c r="T113"/>
  <c r="T112"/>
  <c r="R113"/>
  <c r="R112"/>
  <c r="P113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1"/>
  <c r="BH101"/>
  <c r="BG101"/>
  <c r="BF101"/>
  <c r="T101"/>
  <c r="R101"/>
  <c r="P101"/>
  <c r="F92"/>
  <c r="E90"/>
  <c r="F52"/>
  <c r="E50"/>
  <c r="J24"/>
  <c r="E24"/>
  <c r="J95"/>
  <c r="J23"/>
  <c r="J21"/>
  <c r="E21"/>
  <c r="J54"/>
  <c r="J20"/>
  <c r="J18"/>
  <c r="E18"/>
  <c r="F55"/>
  <c r="J17"/>
  <c r="J15"/>
  <c r="E15"/>
  <c r="F54"/>
  <c r="J14"/>
  <c r="J12"/>
  <c r="J92"/>
  <c r="E7"/>
  <c r="E48"/>
  <c i="1" r="L50"/>
  <c r="AM50"/>
  <c r="AM49"/>
  <c r="L49"/>
  <c r="AM47"/>
  <c r="L47"/>
  <c r="L45"/>
  <c r="L44"/>
  <c i="5" r="BK84"/>
  <c i="3" r="BK96"/>
  <c i="2" r="J215"/>
  <c r="BK123"/>
  <c r="BK101"/>
  <c i="3" r="J133"/>
  <c i="2" r="BK277"/>
  <c r="BK197"/>
  <c r="J129"/>
  <c r="BK103"/>
  <c i="3" r="BK123"/>
  <c i="2" r="J260"/>
  <c r="J222"/>
  <c r="J147"/>
  <c r="BK110"/>
  <c i="3" r="BK146"/>
  <c r="J96"/>
  <c i="2" r="J269"/>
  <c i="3" r="J146"/>
  <c r="J110"/>
  <c i="2" r="BK238"/>
  <c r="BK208"/>
  <c r="J164"/>
  <c i="3" r="BK159"/>
  <c r="BK115"/>
  <c i="2" r="J286"/>
  <c r="J238"/>
  <c r="J219"/>
  <c r="J167"/>
  <c i="3" r="J122"/>
  <c i="2" r="J300"/>
  <c r="BK268"/>
  <c r="BK156"/>
  <c i="3" r="BK155"/>
  <c r="BK100"/>
  <c i="2" r="J252"/>
  <c r="BK158"/>
  <c i="6" r="F36"/>
  <c i="1" r="BC59"/>
  <c i="5" r="J84"/>
  <c i="3" r="BK95"/>
  <c i="2" r="J200"/>
  <c r="J120"/>
  <c i="3" r="BK162"/>
  <c r="J142"/>
  <c i="2" r="BK300"/>
  <c r="J232"/>
  <c r="BK166"/>
  <c r="BK108"/>
  <c i="3" r="J97"/>
  <c i="2" r="J266"/>
  <c r="BK220"/>
  <c r="BK162"/>
  <c r="BK121"/>
  <c i="3" r="J162"/>
  <c r="BK119"/>
  <c i="2" r="J284"/>
  <c r="BK186"/>
  <c i="3" r="BK131"/>
  <c i="2" r="J262"/>
  <c r="BK213"/>
  <c r="BK170"/>
  <c i="3" r="J161"/>
  <c r="BK129"/>
  <c i="2" r="BK314"/>
  <c r="BK275"/>
  <c r="BK231"/>
  <c r="BK187"/>
  <c r="BK154"/>
  <c i="3" r="BK121"/>
  <c i="2" r="BK296"/>
  <c r="BK262"/>
  <c r="J169"/>
  <c i="3" r="BK152"/>
  <c i="2" r="BK312"/>
  <c r="BK240"/>
  <c r="BK147"/>
  <c i="5" r="F37"/>
  <c i="1" r="BD58"/>
  <c i="4" r="F36"/>
  <c i="1" r="BC57"/>
  <c i="3" r="BK139"/>
  <c i="2" r="J296"/>
  <c r="BK177"/>
  <c r="J110"/>
  <c i="3" r="BK154"/>
  <c r="J107"/>
  <c i="2" r="BK264"/>
  <c r="BK189"/>
  <c r="J123"/>
  <c i="3" r="J157"/>
  <c i="2" r="J308"/>
  <c r="BK236"/>
  <c r="BK200"/>
  <c r="J143"/>
  <c r="BK104"/>
  <c i="3" r="J131"/>
  <c i="2" r="BK280"/>
  <c r="BK180"/>
  <c i="3" r="J118"/>
  <c i="2" r="BK258"/>
  <c r="BK204"/>
  <c r="BK120"/>
  <c i="3" r="BK140"/>
  <c r="J100"/>
  <c i="2" r="BK269"/>
  <c r="J220"/>
  <c r="BK179"/>
  <c i="3" r="BK150"/>
  <c i="2" r="BK317"/>
  <c r="BK273"/>
  <c r="J193"/>
  <c r="BK122"/>
  <c i="3" r="J123"/>
  <c i="2" r="J264"/>
  <c r="BK234"/>
  <c r="J182"/>
  <c r="BK106"/>
  <c i="6" r="J34"/>
  <c i="1" r="AW59"/>
  <c i="3" r="BK158"/>
  <c r="BK93"/>
  <c i="2" r="BK214"/>
  <c r="BK117"/>
  <c i="3" r="BK161"/>
  <c i="2" r="BK309"/>
  <c r="BK248"/>
  <c r="J187"/>
  <c r="J113"/>
  <c i="3" r="BK160"/>
  <c i="2" r="J312"/>
  <c r="BK250"/>
  <c r="J214"/>
  <c r="J156"/>
  <c r="J106"/>
  <c i="3" r="J156"/>
  <c r="BK104"/>
  <c i="2" r="BK246"/>
  <c r="BK169"/>
  <c i="3" r="BK122"/>
  <c i="2" r="J280"/>
  <c r="BK219"/>
  <c r="J191"/>
  <c r="BK105"/>
  <c i="3" r="J138"/>
  <c r="BK113"/>
  <c i="2" r="J294"/>
  <c r="BK252"/>
  <c r="J204"/>
  <c r="J177"/>
  <c i="3" r="J158"/>
  <c r="BK112"/>
  <c i="2" r="BK282"/>
  <c r="J208"/>
  <c r="J124"/>
  <c i="3" r="BK133"/>
  <c i="2" r="J314"/>
  <c r="J248"/>
  <c r="J197"/>
  <c r="BK113"/>
  <c i="4" r="F35"/>
  <c i="1" r="BB57"/>
  <c i="3" r="J154"/>
  <c i="2" r="J236"/>
  <c r="J158"/>
  <c r="J105"/>
  <c i="3" r="J144"/>
  <c r="J101"/>
  <c i="2" r="J254"/>
  <c r="BK182"/>
  <c r="J104"/>
  <c i="3" r="J126"/>
  <c i="2" r="BK304"/>
  <c r="J227"/>
  <c r="BK174"/>
  <c r="BK124"/>
  <c i="3" r="J159"/>
  <c r="J113"/>
  <c i="2" r="BK279"/>
  <c r="J166"/>
  <c i="3" r="BK101"/>
  <c i="2" r="J234"/>
  <c r="BK203"/>
  <c r="J134"/>
  <c i="3" r="BK148"/>
  <c r="BK107"/>
  <c i="2" r="J282"/>
  <c r="J229"/>
  <c r="BK199"/>
  <c r="J162"/>
  <c i="3" r="J134"/>
  <c i="2" r="J306"/>
  <c r="BK266"/>
  <c r="J170"/>
  <c i="3" r="BK157"/>
  <c r="J121"/>
  <c i="2" r="J309"/>
  <c r="J203"/>
  <c r="BK134"/>
  <c i="6" r="F35"/>
  <c i="1" r="BB59"/>
  <c i="3" r="J136"/>
  <c i="2" r="J268"/>
  <c r="J180"/>
  <c r="J116"/>
  <c i="3" r="BK138"/>
  <c i="2" r="J279"/>
  <c r="BK193"/>
  <c r="BK152"/>
  <c i="5" r="F36"/>
  <c i="2" r="BK294"/>
  <c r="BK215"/>
  <c r="BK167"/>
  <c r="J117"/>
  <c i="3" r="J139"/>
  <c r="J93"/>
  <c i="2" r="J240"/>
  <c i="3" r="BK142"/>
  <c r="J112"/>
  <c i="2" r="J256"/>
  <c r="BK202"/>
  <c r="J152"/>
  <c i="3" r="J160"/>
  <c r="BK118"/>
  <c i="2" r="BK306"/>
  <c r="BK254"/>
  <c r="BK218"/>
  <c r="BK164"/>
  <c i="3" r="J140"/>
  <c i="2" r="BK310"/>
  <c r="J275"/>
  <c r="J213"/>
  <c i="4" r="BK84"/>
  <c i="3" r="BK110"/>
  <c i="2" r="BK305"/>
  <c r="BK201"/>
  <c r="J175"/>
  <c i="6" r="F37"/>
  <c i="1" r="BD59"/>
  <c i="5" r="J34"/>
  <c i="1" r="AW58"/>
  <c i="6" r="J84"/>
  <c i="3" r="BK97"/>
  <c i="2" r="J189"/>
  <c r="BK119"/>
  <c i="4" r="J84"/>
  <c i="3" r="J129"/>
  <c i="2" r="BK284"/>
  <c r="J199"/>
  <c r="J139"/>
  <c r="J103"/>
  <c i="3" r="J115"/>
  <c i="2" r="J273"/>
  <c r="BK224"/>
  <c r="BK191"/>
  <c r="BK129"/>
  <c r="J101"/>
  <c i="3" r="BK126"/>
  <c i="2" r="J304"/>
  <c r="BK222"/>
  <c i="3" r="BK136"/>
  <c i="2" r="J288"/>
  <c r="J218"/>
  <c r="BK143"/>
  <c i="3" r="BK156"/>
  <c r="J119"/>
  <c i="2" r="J310"/>
  <c r="J250"/>
  <c r="J202"/>
  <c r="J174"/>
  <c i="3" r="J155"/>
  <c i="2" r="J317"/>
  <c r="J277"/>
  <c r="J244"/>
  <c r="J121"/>
  <c i="3" r="BK134"/>
  <c i="2" r="BK286"/>
  <c r="J246"/>
  <c r="BK184"/>
  <c i="4" r="J34"/>
  <c i="1" r="AW57"/>
  <c i="6" r="BK84"/>
  <c i="3" r="J104"/>
  <c i="2" r="BK227"/>
  <c r="BK172"/>
  <c r="J108"/>
  <c i="3" r="J148"/>
  <c r="J98"/>
  <c i="2" r="BK244"/>
  <c r="J186"/>
  <c r="J119"/>
  <c i="3" r="J150"/>
  <c i="2" r="J305"/>
  <c r="BK232"/>
  <c r="BK175"/>
  <c r="BK139"/>
  <c i="1" r="AS54"/>
  <c i="2" r="BK260"/>
  <c r="J172"/>
  <c r="BK308"/>
  <c r="J231"/>
  <c r="J179"/>
  <c r="J122"/>
  <c i="3" r="J152"/>
  <c r="J95"/>
  <c i="2" r="J258"/>
  <c r="J224"/>
  <c r="J184"/>
  <c i="4" r="F37"/>
  <c i="2" r="BK288"/>
  <c r="BK229"/>
  <c r="J154"/>
  <c i="3" r="BK144"/>
  <c r="BK98"/>
  <c i="2" r="BK256"/>
  <c r="J201"/>
  <c r="BK116"/>
  <c i="5" r="F35"/>
  <c i="1" r="BB58"/>
  <c i="2" l="1" r="P128"/>
  <c r="P217"/>
  <c r="BK265"/>
  <c r="J265"/>
  <c r="J72"/>
  <c r="BK281"/>
  <c r="J281"/>
  <c r="J74"/>
  <c r="P311"/>
  <c r="R100"/>
  <c r="R128"/>
  <c r="P226"/>
  <c r="BK259"/>
  <c r="J259"/>
  <c r="J71"/>
  <c r="BK274"/>
  <c r="J274"/>
  <c r="J73"/>
  <c r="P295"/>
  <c r="T100"/>
  <c r="T128"/>
  <c r="R217"/>
  <c r="R249"/>
  <c r="P265"/>
  <c r="P281"/>
  <c r="BK311"/>
  <c r="J311"/>
  <c r="J76"/>
  <c r="BK100"/>
  <c r="J100"/>
  <c r="J61"/>
  <c r="R115"/>
  <c r="R181"/>
  <c r="R226"/>
  <c r="R259"/>
  <c r="T274"/>
  <c r="T295"/>
  <c i="3" r="P117"/>
  <c i="2" r="P115"/>
  <c r="BK181"/>
  <c r="J181"/>
  <c r="J65"/>
  <c r="T217"/>
  <c r="P249"/>
  <c r="R274"/>
  <c r="R295"/>
  <c i="3" r="T92"/>
  <c r="BK117"/>
  <c r="J117"/>
  <c r="J65"/>
  <c r="BK132"/>
  <c r="J132"/>
  <c r="J69"/>
  <c r="BK145"/>
  <c r="J145"/>
  <c r="J70"/>
  <c i="2" r="BK115"/>
  <c r="J115"/>
  <c r="J63"/>
  <c r="P181"/>
  <c r="BK226"/>
  <c r="T249"/>
  <c r="T265"/>
  <c r="T281"/>
  <c r="T311"/>
  <c i="3" r="R92"/>
  <c r="P109"/>
  <c r="R117"/>
  <c r="BK128"/>
  <c r="J128"/>
  <c r="J68"/>
  <c r="R128"/>
  <c r="P132"/>
  <c r="R145"/>
  <c i="2" r="T115"/>
  <c r="T181"/>
  <c r="T226"/>
  <c r="P259"/>
  <c r="R265"/>
  <c r="BK295"/>
  <c r="J295"/>
  <c r="J75"/>
  <c i="3" r="BK92"/>
  <c r="J92"/>
  <c r="J61"/>
  <c r="BK109"/>
  <c r="J109"/>
  <c r="J64"/>
  <c r="T109"/>
  <c r="P128"/>
  <c r="R132"/>
  <c r="P145"/>
  <c i="2" r="P100"/>
  <c r="P99"/>
  <c r="BK128"/>
  <c r="J128"/>
  <c r="J64"/>
  <c r="BK217"/>
  <c r="J217"/>
  <c r="J66"/>
  <c r="BK249"/>
  <c r="J249"/>
  <c r="J70"/>
  <c r="T259"/>
  <c r="P274"/>
  <c r="R281"/>
  <c r="R311"/>
  <c i="3" r="P92"/>
  <c r="P91"/>
  <c r="R109"/>
  <c r="T117"/>
  <c r="T128"/>
  <c r="T132"/>
  <c r="T145"/>
  <c i="2" r="J94"/>
  <c r="BE101"/>
  <c r="BE103"/>
  <c r="BE110"/>
  <c r="BE129"/>
  <c r="BE156"/>
  <c r="BE170"/>
  <c r="BE191"/>
  <c r="BE200"/>
  <c r="BE201"/>
  <c r="BE273"/>
  <c r="BE296"/>
  <c r="BE300"/>
  <c r="BK223"/>
  <c r="J223"/>
  <c r="J67"/>
  <c i="3" r="F86"/>
  <c r="BE95"/>
  <c r="BE96"/>
  <c r="BE148"/>
  <c r="BE150"/>
  <c i="4" r="F54"/>
  <c i="2" r="BE120"/>
  <c r="BE152"/>
  <c r="BE164"/>
  <c r="BE166"/>
  <c r="BE167"/>
  <c r="BE174"/>
  <c r="BE182"/>
  <c r="BE197"/>
  <c r="BE199"/>
  <c r="BE238"/>
  <c r="BE246"/>
  <c r="BE248"/>
  <c r="BE254"/>
  <c r="BE264"/>
  <c r="BE314"/>
  <c r="BE317"/>
  <c r="BK316"/>
  <c r="BK315"/>
  <c r="J315"/>
  <c r="J77"/>
  <c i="3" r="J84"/>
  <c r="BE98"/>
  <c r="BE138"/>
  <c r="BE157"/>
  <c r="BE159"/>
  <c i="2" r="BE169"/>
  <c r="BE175"/>
  <c r="BE214"/>
  <c r="BE215"/>
  <c r="BE227"/>
  <c r="BE234"/>
  <c r="BE262"/>
  <c r="BE304"/>
  <c i="3" r="J54"/>
  <c r="BE97"/>
  <c r="BE158"/>
  <c r="BK103"/>
  <c r="J103"/>
  <c r="J62"/>
  <c i="2" r="E88"/>
  <c r="F94"/>
  <c r="BE119"/>
  <c r="BE139"/>
  <c r="BE180"/>
  <c r="BE184"/>
  <c r="BE187"/>
  <c r="BE224"/>
  <c r="BE250"/>
  <c r="BE252"/>
  <c r="BE266"/>
  <c r="BE269"/>
  <c r="BE277"/>
  <c r="BE294"/>
  <c r="BE309"/>
  <c i="3" r="BE93"/>
  <c r="BE126"/>
  <c r="BE156"/>
  <c r="BE162"/>
  <c i="2" r="BE162"/>
  <c r="BE189"/>
  <c r="BE203"/>
  <c r="BE236"/>
  <c r="BE308"/>
  <c r="BK112"/>
  <c r="J112"/>
  <c r="J62"/>
  <c i="3" r="E48"/>
  <c r="BE110"/>
  <c r="BE136"/>
  <c r="BE142"/>
  <c r="BE160"/>
  <c r="BE161"/>
  <c r="BK125"/>
  <c r="J125"/>
  <c r="J66"/>
  <c i="4" r="J55"/>
  <c i="2" r="J52"/>
  <c r="J55"/>
  <c r="F95"/>
  <c r="BE105"/>
  <c r="BE108"/>
  <c r="BE116"/>
  <c r="BE123"/>
  <c r="BE154"/>
  <c r="BE177"/>
  <c r="BE179"/>
  <c r="BE218"/>
  <c r="BE219"/>
  <c r="BE229"/>
  <c r="BE279"/>
  <c r="BE280"/>
  <c r="BE282"/>
  <c r="BE284"/>
  <c r="BE286"/>
  <c i="3" r="J55"/>
  <c r="F87"/>
  <c r="BE101"/>
  <c r="BE104"/>
  <c r="BE107"/>
  <c r="BE131"/>
  <c r="BE134"/>
  <c r="BE139"/>
  <c r="BE140"/>
  <c r="BE144"/>
  <c r="BE146"/>
  <c r="BE152"/>
  <c r="BE154"/>
  <c r="BK106"/>
  <c r="J106"/>
  <c r="J63"/>
  <c i="4" r="F55"/>
  <c r="J77"/>
  <c r="BE84"/>
  <c i="1" r="BC58"/>
  <c i="2" r="BE117"/>
  <c r="BE121"/>
  <c r="BE122"/>
  <c r="BE124"/>
  <c r="BE134"/>
  <c r="BE143"/>
  <c r="BE147"/>
  <c r="BE158"/>
  <c r="BE172"/>
  <c r="BE204"/>
  <c r="BE240"/>
  <c r="BE256"/>
  <c r="BE260"/>
  <c r="BE268"/>
  <c r="BE288"/>
  <c r="BE305"/>
  <c i="3" r="BE115"/>
  <c r="BE118"/>
  <c r="BE119"/>
  <c r="BE121"/>
  <c r="BE123"/>
  <c i="4" r="E48"/>
  <c i="2" r="BE104"/>
  <c r="BE106"/>
  <c r="BE113"/>
  <c r="BE186"/>
  <c r="BE193"/>
  <c r="BE202"/>
  <c r="BE208"/>
  <c r="BE213"/>
  <c r="BE220"/>
  <c r="BE222"/>
  <c r="BE231"/>
  <c r="BE232"/>
  <c r="BE244"/>
  <c r="BE258"/>
  <c r="BE275"/>
  <c r="BE306"/>
  <c r="BE310"/>
  <c r="BE312"/>
  <c i="3" r="BE100"/>
  <c r="BE112"/>
  <c r="BE113"/>
  <c r="BE122"/>
  <c r="BE129"/>
  <c r="BE133"/>
  <c r="BE155"/>
  <c i="4" r="J52"/>
  <c i="1" r="BD57"/>
  <c i="4" r="BK83"/>
  <c r="J83"/>
  <c r="J61"/>
  <c i="5" r="E48"/>
  <c r="J52"/>
  <c r="F54"/>
  <c r="J54"/>
  <c r="F55"/>
  <c r="J55"/>
  <c r="BE84"/>
  <c r="BK83"/>
  <c r="J83"/>
  <c r="J61"/>
  <c i="6" r="E48"/>
  <c r="J52"/>
  <c r="F54"/>
  <c r="J54"/>
  <c r="F55"/>
  <c r="J55"/>
  <c r="BE84"/>
  <c r="BK83"/>
  <c r="J83"/>
  <c r="J61"/>
  <c i="3" r="F37"/>
  <c i="1" r="BD56"/>
  <c i="2" r="J34"/>
  <c i="1" r="AW55"/>
  <c i="5" r="F34"/>
  <c i="1" r="BA58"/>
  <c i="4" r="F34"/>
  <c i="1" r="BA57"/>
  <c i="4" r="J33"/>
  <c i="1" r="AV57"/>
  <c r="AT57"/>
  <c i="2" r="F35"/>
  <c i="1" r="BB55"/>
  <c i="3" r="J34"/>
  <c i="1" r="AW56"/>
  <c i="6" r="F34"/>
  <c i="1" r="BA59"/>
  <c i="2" r="F36"/>
  <c i="1" r="BC55"/>
  <c i="3" r="F34"/>
  <c i="1" r="BA56"/>
  <c i="2" r="F37"/>
  <c i="1" r="BD55"/>
  <c i="2" r="F34"/>
  <c i="1" r="BA55"/>
  <c i="6" r="J33"/>
  <c i="1" r="AV59"/>
  <c r="AT59"/>
  <c i="3" r="F36"/>
  <c i="1" r="BC56"/>
  <c i="5" r="J33"/>
  <c i="1" r="AV58"/>
  <c r="AT58"/>
  <c i="3" r="F35"/>
  <c i="1" r="BB56"/>
  <c i="2" l="1" r="T225"/>
  <c i="3" r="R127"/>
  <c i="2" r="BK225"/>
  <c r="J225"/>
  <c r="J68"/>
  <c i="3" r="T91"/>
  <c i="2" r="P225"/>
  <c r="P98"/>
  <c i="1" r="AU55"/>
  <c i="3" r="T127"/>
  <c r="P127"/>
  <c i="2" r="R225"/>
  <c r="R99"/>
  <c r="R98"/>
  <c i="3" r="P90"/>
  <c i="1" r="AU56"/>
  <c i="2" r="T99"/>
  <c r="T98"/>
  <c i="3" r="R91"/>
  <c r="R90"/>
  <c i="2" r="J226"/>
  <c r="J69"/>
  <c i="3" r="BK91"/>
  <c r="BK90"/>
  <c r="J90"/>
  <c r="J59"/>
  <c r="BK127"/>
  <c r="J127"/>
  <c r="J67"/>
  <c i="2" r="BK99"/>
  <c r="BK98"/>
  <c r="J98"/>
  <c r="J59"/>
  <c r="J316"/>
  <c r="J78"/>
  <c i="5" r="BK82"/>
  <c r="J82"/>
  <c r="J60"/>
  <c i="4" r="BK82"/>
  <c r="J82"/>
  <c r="J60"/>
  <c i="6" r="BK82"/>
  <c r="J82"/>
  <c r="J60"/>
  <c i="2" r="J33"/>
  <c i="1" r="AV55"/>
  <c r="AT55"/>
  <c i="2" r="F33"/>
  <c i="1" r="AZ55"/>
  <c i="3" r="F33"/>
  <c i="1" r="AZ56"/>
  <c i="6" r="F33"/>
  <c i="1" r="AZ59"/>
  <c r="BA54"/>
  <c r="AW54"/>
  <c r="AK30"/>
  <c i="3" r="J33"/>
  <c i="1" r="AV56"/>
  <c r="AT56"/>
  <c i="5" r="F33"/>
  <c i="1" r="AZ58"/>
  <c r="BD54"/>
  <c r="W33"/>
  <c i="4" r="F33"/>
  <c i="1" r="AZ57"/>
  <c r="BC54"/>
  <c r="W32"/>
  <c r="BB54"/>
  <c r="W31"/>
  <c i="3" l="1" r="T90"/>
  <c r="J91"/>
  <c r="J60"/>
  <c i="2" r="J99"/>
  <c r="J60"/>
  <c i="5" r="BK81"/>
  <c r="J81"/>
  <c i="4" r="BK81"/>
  <c r="J81"/>
  <c r="J59"/>
  <c i="6" r="BK81"/>
  <c r="J81"/>
  <c r="J59"/>
  <c i="1" r="AX54"/>
  <c i="3" r="J30"/>
  <c i="1" r="AG56"/>
  <c r="AN56"/>
  <c r="AZ54"/>
  <c r="W29"/>
  <c r="AY54"/>
  <c i="2" r="J30"/>
  <c i="1" r="AG55"/>
  <c r="AN55"/>
  <c i="5" r="J30"/>
  <c i="1" r="AG58"/>
  <c r="AN58"/>
  <c r="W30"/>
  <c r="AU54"/>
  <c i="3" l="1" r="J39"/>
  <c i="2" r="J39"/>
  <c i="5" r="J59"/>
  <c r="J39"/>
  <c i="6" r="J30"/>
  <c i="1" r="AG59"/>
  <c r="AN59"/>
  <c r="AV54"/>
  <c r="AK29"/>
  <c i="4" r="J30"/>
  <c i="1" r="AG57"/>
  <c r="AN57"/>
  <c i="4" l="1" r="J39"/>
  <c i="6" r="J39"/>
  <c i="1" r="AT54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<sst xmlns="http://schemas.openxmlformats.org/spreadsheetml/2006/main">
  <si>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</si>
  <si>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</si>
  <si>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</si>
  <si>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</si>
  <si>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</si>
  <si>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{8f979d1e-883a-4ff5-aa74-3aa072cbf2d9}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</si>
  <si>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</si>
  <si>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</si>
  <si>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</si>
  <si>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</si>
  <si>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</si>
  <si>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</si>
  <si>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</si>
  <si>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</si>
  <si>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20-008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</si>
  <si>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</si>
  <si>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</si>
  <si>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vzduchotechniky kuchyně, havarijní stav</t>
  </si>
  <si>
    <t>KSO:</t>
  </si>
  <si>
    <t/>
  </si>
  <si>
    <t>CC-CZ:</t>
  </si>
  <si>
    <t>Místo:</t>
  </si>
  <si>
    <t>Hustopeče u Brna</t>
  </si>
  <si>
    <t>Datum:</t>
  </si>
  <si>
    <t>1.8.2020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</si>
  <si>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</si>
  <si>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</si>
  <si>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</si>
  <si>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</si>
  <si>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</si>
  <si>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</si>
  <si>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</si>
  <si>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</si>
  <si>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</si>
  <si>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</si>
  <si>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</si>
  <si>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</si>
  <si>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</si>
  <si>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</si>
  <si>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</si>
  <si>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</si>
  <si>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</si>
  <si>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</si>
  <si>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</si>
  <si>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</si>
  <si>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</si>
  <si>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</si>
  <si>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</si>
  <si>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</si>
  <si>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</si>
  <si>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</si>
  <si>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</si>
  <si>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</si>
  <si>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</si>
  <si>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</si>
  <si>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</si>
  <si>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</si>
  <si>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</si>
  <si>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</si>
  <si>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</si>
  <si>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</si>
  <si>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</si>
  <si>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</si>
  <si>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</si>
  <si>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</si>
  <si>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</si>
  <si>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</si>
  <si>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</si>
  <si>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</si>
  <si>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</si>
  <si>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</si>
  <si>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</si>
  <si>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</si>
  <si>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</si>
  <si>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</si>
  <si>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</si>
  <si>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</si>
  <si>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</si>
  <si>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1</t>
  </si>
  <si>
    <t>{eaa38628-4446-4d2e-b49f-32a80a2928b9}</t>
  </si>
  <si>
    <t>2</t>
  </si>
  <si>
    <t>04</t>
  </si>
  <si>
    <t>Zdravotechnika</t>
  </si>
  <si>
    <t>{46a105bf-9724-4606-b016-ca9edac5be6f}</t>
  </si>
  <si>
    <t>05</t>
  </si>
  <si>
    <t>Plynoinstalace</t>
  </si>
  <si>
    <t>{723a24fa-4a13-49f7-a8b2-c32a25efd264}</t>
  </si>
  <si>
    <t>06</t>
  </si>
  <si>
    <t>Vzduchotechnika</t>
  </si>
  <si>
    <t>{c5cde976-91e5-4839-b459-28827bc10a0f}</t>
  </si>
  <si>
    <t>07</t>
  </si>
  <si>
    <t>Silnoproud</t>
  </si>
  <si>
    <t>{8ac8ca0f-cc19-49da-b5e3-33c15509ef84}</t>
  </si>
  <si>
    <t>KRYCÍ LIST SOUPISU PRACÍ</t>
  </si>
  <si>
    <t>Objekt:</t>
  </si>
  <si>
    <t>01 -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</si>
  <si>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</si>
  <si>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</si>
  <si>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</si>
  <si>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</si>
  <si>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</si>
  <si>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</si>
  <si>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</si>
  <si>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</si>
  <si>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</si>
  <si>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</si>
  <si>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</si>
  <si>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</si>
  <si>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</si>
  <si>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</si>
  <si>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</si>
  <si>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</si>
  <si>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</si>
  <si>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</si>
  <si>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</si>
  <si>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</si>
  <si>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</si>
  <si>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</si>
  <si>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</si>
  <si>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</si>
  <si>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</si>
  <si>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</si>
  <si>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</si>
  <si>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</si>
  <si>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</si>
  <si>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</si>
  <si>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</si>
  <si>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</si>
  <si>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</si>
  <si>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</si>
  <si>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</si>
  <si>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</si>
  <si>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</si>
  <si>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</si>
  <si>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</si>
  <si>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</si>
  <si>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</si>
  <si>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131213102</t>
  </si>
  <si>
    <t>Hloubení jam ručně zapažených i nezapažených s urovnáním dna do předepsaného profilu a spádu v hornině třídy těžitelnosti I skupiny 3 nesoudržných</t>
  </si>
  <si>
    <t>m3</t>
  </si>
  <si>
    <t>CS ÚRS 2020 02</t>
  </si>
  <si>
    <t>4</t>
  </si>
  <si>
    <t>214207516</t>
  </si>
  <si>
    <t>VV</t>
  </si>
  <si>
    <t>4*0,6*0,6*0,8 "patky pro podpěrnou konstrukci"</t>
  </si>
  <si>
    <t>3</t>
  </si>
  <si>
    <t>162211311</t>
  </si>
  <si>
    <t>Vodorovné přemístění výkopku nebo sypaniny stavebním kolečkem s naložením a vyprázdněním kolečka na hromady nebo do dopravního prostředku na vzdálenost do 10 m z horniny třídy těžitelnosti I, skupiny 1 až 3</t>
  </si>
  <si>
    <t>590424519</t>
  </si>
  <si>
    <t>162211319</t>
  </si>
  <si>
    <t>Vodorovné přemístění výkopku nebo sypaniny stavebním kolečkem s naložením a vyprázdněním kolečka na hromady nebo do dopravního prostředku na vzdálenost do 10 m Příplatek za každých dalších 10 m k ceně -1311</t>
  </si>
  <si>
    <t>-30433410</t>
  </si>
  <si>
    <t>5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</si>
  <si>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</si>
  <si>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</si>
  <si>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-390990458</t>
  </si>
  <si>
    <t>6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</si>
  <si>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</si>
  <si>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</si>
  <si>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495918670</t>
  </si>
  <si>
    <t>1,152*10 'Přepočtené koeficientem množství</t>
  </si>
  <si>
    <t>7</t>
  </si>
  <si>
    <t>171201231</t>
  </si>
  <si>
    <t>Poplatek za uložení stavebního odpadu na recyklační skládce (skládkovné) zeminy a kamení zatříděného do Katalogu odpadů pod kódem 17 05 04</t>
  </si>
  <si>
    <t>t</t>
  </si>
  <si>
    <t>-1936929274</t>
  </si>
  <si>
    <t>1,152*2 'Přepočtené koeficientem množství</t>
  </si>
  <si>
    <t>174111101</t>
  </si>
  <si>
    <t>Zásyp sypaninou z jakékoliv horniny ručně s uložením výkopku ve vrstvách se zhutněním jam, šachet, rýh nebo kolem objektů v těchto vykopávkách</t>
  </si>
  <si>
    <t>931403798</t>
  </si>
  <si>
    <t>4*0,6*0,6*0,2 "patky pro podpěrnou konstrukci"</t>
  </si>
  <si>
    <t>Zakládání</t>
  </si>
  <si>
    <t>9</t>
  </si>
  <si>
    <t>275313711</t>
  </si>
  <si>
    <t>Základy z betonu prostého patky a bloky z betonu kamenem neprokládaného tř. C 20/25</t>
  </si>
  <si>
    <t>928381932</t>
  </si>
  <si>
    <t>4*0,6*0,6*0,6 "patky pro podpěrnou konstrukci"</t>
  </si>
  <si>
    <t>Svislé a kompletní konstrukce</t>
  </si>
  <si>
    <t>72</t>
  </si>
  <si>
    <t>310235241</t>
  </si>
  <si>
    <t>Zazdívka otvorů ve zdivu nadzákladovém cihlami pálenými plochy do 0,0225 m2, ve zdi tl. do 300 mm</t>
  </si>
  <si>
    <t>kus</t>
  </si>
  <si>
    <t>-1673006009</t>
  </si>
  <si>
    <t>74</t>
  </si>
  <si>
    <t>310236251</t>
  </si>
  <si>
    <t>Zazdívka otvorů ve zdivu nadzákladovém cihlami pálenými plochy přes 0,0225 m2 do 0,09 m2, ve zdi tl. přes 300 do 450 mm</t>
  </si>
  <si>
    <t>-1303983693</t>
  </si>
  <si>
    <t>2 "dozdívka N.3"</t>
  </si>
  <si>
    <t>73</t>
  </si>
  <si>
    <t>310236261</t>
  </si>
  <si>
    <t>Zazdívka otvorů ve zdivu nadzákladovém cihlami pálenými plochy přes 0,0225 m2 do 0,09 m2, ve zdi tl. přes 450 do 600 mm</t>
  </si>
  <si>
    <t>-1012293615</t>
  </si>
  <si>
    <t>87</t>
  </si>
  <si>
    <t>317121151</t>
  </si>
  <si>
    <t>Montáž překladů ze železobetonových prefabrikátů dodatečně do připravených rýh, světlosti otvoru do 1050 mm</t>
  </si>
  <si>
    <t>-669821670</t>
  </si>
  <si>
    <t>88</t>
  </si>
  <si>
    <t>M</t>
  </si>
  <si>
    <t>59321070</t>
  </si>
  <si>
    <t>překlad železobetonový RZP 1190x140x140mm</t>
  </si>
  <si>
    <t>8</t>
  </si>
  <si>
    <t>-1866274352</t>
  </si>
  <si>
    <t>89</t>
  </si>
  <si>
    <t>317121251</t>
  </si>
  <si>
    <t>Montáž překladů ze železobetonových prefabrikátů dodatečně do připravených rýh, světlosti otvoru přes 1050 do 1800 mm</t>
  </si>
  <si>
    <t>-119620328</t>
  </si>
  <si>
    <t>90</t>
  </si>
  <si>
    <t>59321159</t>
  </si>
  <si>
    <t>překlad železobetonový RZP vylehčený 2090x140x240mm</t>
  </si>
  <si>
    <t>534118813</t>
  </si>
  <si>
    <t>91</t>
  </si>
  <si>
    <t>317944321</t>
  </si>
  <si>
    <t>Válcované nosníky dodatečně osazované do připravených otvorů bez zazdění hlav do č. 12</t>
  </si>
  <si>
    <t>1712510514</t>
  </si>
  <si>
    <t>0,5*2*2,42/1000 "překlad P4"</t>
  </si>
  <si>
    <t>(0,8+2)*4,47/1000 "překlady P5, P6"</t>
  </si>
  <si>
    <t>Součet</t>
  </si>
  <si>
    <t>Úpravy povrchů, podlahy a osazování výplní</t>
  </si>
  <si>
    <t>95</t>
  </si>
  <si>
    <t>612315223</t>
  </si>
  <si>
    <t>Vápenná omítka jednotlivých malých ploch štuková na stěnách, plochy jednotlivě přes 0,25 do 1 m2</t>
  </si>
  <si>
    <t>1010714707</t>
  </si>
  <si>
    <t>4 "zazdívky otvorů"</t>
  </si>
  <si>
    <t>10*2 "nové překlady"</t>
  </si>
  <si>
    <t>3 "přezdívané pilířky N.3"</t>
  </si>
  <si>
    <t>96</t>
  </si>
  <si>
    <t>612325301</t>
  </si>
  <si>
    <t>Vápenocementová omítka ostění nebo nadpraží hladká</t>
  </si>
  <si>
    <t>m2</t>
  </si>
  <si>
    <t>-1662676274</t>
  </si>
  <si>
    <t>0,18*2*(1,72+0,5+0,66+0,3+0,66+0,35+0,6+0,38+0,6+0,38+0,9+0,35+0,3+0,26)</t>
  </si>
  <si>
    <t>0,3*2*(1,72+0,5+0,66+0,3)</t>
  </si>
  <si>
    <t>ostění nových otvorů pro VZT</t>
  </si>
  <si>
    <t>110</t>
  </si>
  <si>
    <t>621131121</t>
  </si>
  <si>
    <t>Podkladní a spojovací vrstva vnějších omítaných ploch penetrace akrylát-silikonová nanášená ručně podhledů</t>
  </si>
  <si>
    <t>-1284207193</t>
  </si>
  <si>
    <t>(2*1,5+1,7)*(0,2+0,09+0,21) "opláštění říms"</t>
  </si>
  <si>
    <t>6*0,2*0,14 "čela říms"</t>
  </si>
  <si>
    <t>109</t>
  </si>
  <si>
    <t>621142001</t>
  </si>
  <si>
    <t>Potažení vnějších ploch pletivem v ploše nebo pruzích, na plném podkladu sklovláknitým vtlačením do tmelu podhledů</t>
  </si>
  <si>
    <t>-1207317868</t>
  </si>
  <si>
    <t>(2*1,5+1,7)*(0,2+0,09) "opláštění říms"</t>
  </si>
  <si>
    <t>104</t>
  </si>
  <si>
    <t>622228021</t>
  </si>
  <si>
    <t>Zesílení stávajícího kontaktního zateplení mechanickým kotvením s celoplošným lepením tepelné izolace ve druhé vrstvě (zdvojením) na vnější stěny z desek z minerální vlny, celkové tloušťky izolace přes 140 do 180 mm</t>
  </si>
  <si>
    <t>743728777</t>
  </si>
  <si>
    <t>9*0,25*0,2 "zakrytí otvorů pro konzoly říms"</t>
  </si>
  <si>
    <t>0,15*4 "zakrytí drážky po plynovodu"</t>
  </si>
  <si>
    <t>3*1 "vyspravení okolo nových prostupů VZT"</t>
  </si>
  <si>
    <t>105</t>
  </si>
  <si>
    <t>63151534</t>
  </si>
  <si>
    <t>deska tepelně izolační minerální kontaktních fasád kolmé vlákno λ=0,041 tl 180mm</t>
  </si>
  <si>
    <t>-1541371379</t>
  </si>
  <si>
    <t>4,05*1,02 'Přepočtené koeficientem množství</t>
  </si>
  <si>
    <t>106</t>
  </si>
  <si>
    <t>622525101</t>
  </si>
  <si>
    <t>Omítka tenkovrstvá jednotlivých malých ploch silikátová, akrylátová, silikonová nebo silikonsilikátová stěn, plochy jednotlivě do 0,1 m2</t>
  </si>
  <si>
    <t>-1659192540</t>
  </si>
  <si>
    <t>9 "otvory pro kotvy říms"</t>
  </si>
  <si>
    <t>107</t>
  </si>
  <si>
    <t>622525104</t>
  </si>
  <si>
    <t>Omítka tenkovrstvá jednotlivých malých ploch silikátová, akrylátová, silikonová nebo silikonsilikátová stěn, plochy jednotlivě přes 0,5 do 1,0 m2</t>
  </si>
  <si>
    <t>-40461864</t>
  </si>
  <si>
    <t>1 "drážka po plynovodu"</t>
  </si>
  <si>
    <t>108</t>
  </si>
  <si>
    <t>622525105</t>
  </si>
  <si>
    <t>Omítka tenkovrstvá jednotlivých malých ploch silikátová, akrylátová, silikonová nebo silikonsilikátová stěn, plochy jednotlivě přes 1,0 do 4,0 m2</t>
  </si>
  <si>
    <t>1501126491</t>
  </si>
  <si>
    <t>1 "okolo prostupů VZT"</t>
  </si>
  <si>
    <t>3 "římsy"</t>
  </si>
  <si>
    <t>35</t>
  </si>
  <si>
    <t>631311121</t>
  </si>
  <si>
    <t>Doplnění dosavadních mazanin prostým betonem s dodáním hmot, bez potěru, plochy jednotlivě do 1 m2 a tl. do 80 mm</t>
  </si>
  <si>
    <t>-1663734207</t>
  </si>
  <si>
    <t>0,05*4,25*10,45*0,1 "vyspravení stávající beton. plochy"</t>
  </si>
  <si>
    <t>37</t>
  </si>
  <si>
    <t>631311235</t>
  </si>
  <si>
    <t>Mazanina z betonu prostého se zvýšenými nároky na prostředí tl. přes 120 do 240 mm tř. C 30/37</t>
  </si>
  <si>
    <t>-869466279</t>
  </si>
  <si>
    <t>4,25*10,45*0,14</t>
  </si>
  <si>
    <t>38</t>
  </si>
  <si>
    <t>631319013</t>
  </si>
  <si>
    <t>Příplatek k cenám mazanin za úpravu povrchu mazaniny přehlazením, mazanina tl. přes 120 do 240 mm</t>
  </si>
  <si>
    <t>-1508021809</t>
  </si>
  <si>
    <t>45</t>
  </si>
  <si>
    <t>631351101</t>
  </si>
  <si>
    <t>Bednění v podlahách rýh a hran zřízení</t>
  </si>
  <si>
    <t>544514647</t>
  </si>
  <si>
    <t>(4,25+10,45)*0,14</t>
  </si>
  <si>
    <t>46</t>
  </si>
  <si>
    <t>631351102</t>
  </si>
  <si>
    <t>Bednění v podlahách rýh a hran odstranění</t>
  </si>
  <si>
    <t>-581648381</t>
  </si>
  <si>
    <t>44</t>
  </si>
  <si>
    <t>631362021</t>
  </si>
  <si>
    <t>Výztuž mazanin ze svařovaných sítí z drátů typu KARI</t>
  </si>
  <si>
    <t>1328173846</t>
  </si>
  <si>
    <t>4,25*10,45*1,3*4,44/1000</t>
  </si>
  <si>
    <t>36</t>
  </si>
  <si>
    <t>632481213</t>
  </si>
  <si>
    <t>Separační vrstva k oddělení podlahových vrstev z polyetylénové fólie</t>
  </si>
  <si>
    <t>-1786328966</t>
  </si>
  <si>
    <t>4,25*10,45</t>
  </si>
  <si>
    <t>40</t>
  </si>
  <si>
    <t>633811111</t>
  </si>
  <si>
    <t>Broušení betonových podlah nerovností do 2 mm (stržení šlemu)</t>
  </si>
  <si>
    <t>-1822520203</t>
  </si>
  <si>
    <t>39</t>
  </si>
  <si>
    <t>633991111</t>
  </si>
  <si>
    <t>Nástřik proti odpařování vody betonových povrchů</t>
  </si>
  <si>
    <t>1659639116</t>
  </si>
  <si>
    <t>41</t>
  </si>
  <si>
    <t>634112116</t>
  </si>
  <si>
    <t>Obvodová dilatace mezi stěnou a mazaninou nebo potěrem podlahovým páskem z pěnového PE tl. do 10 mm, výšky 180 mm</t>
  </si>
  <si>
    <t>m</t>
  </si>
  <si>
    <t>-506688936</t>
  </si>
  <si>
    <t>4,25+10,45</t>
  </si>
  <si>
    <t>42</t>
  </si>
  <si>
    <t>634662111</t>
  </si>
  <si>
    <t>Výplň dilatačních spar mazanin akrylátovým tmelem, šířka spáry do 10 mm</t>
  </si>
  <si>
    <t>-2048106124</t>
  </si>
  <si>
    <t>43</t>
  </si>
  <si>
    <t>634911123</t>
  </si>
  <si>
    <t>Řezání dilatačních nebo smršťovacích spár v čerstvé betonové mazanině nebo potěru šířky přes 5 do 10 mm, hloubky přes 20 do 50 mm</t>
  </si>
  <si>
    <t>-1246614553</t>
  </si>
  <si>
    <t>Ostatní konstrukce a práce, bourání</t>
  </si>
  <si>
    <t>941211111</t>
  </si>
  <si>
    <t>Montáž lešení řadového rámového lehkého pracovního s podlahami s provozním zatížením tř. 3 do 200 kg/m2 šířky tř. SW06 přes 0,6 do 0,9 m, výšky do 10 m</t>
  </si>
  <si>
    <t>-501301066</t>
  </si>
  <si>
    <t>4*(8+3+7)</t>
  </si>
  <si>
    <t>22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</si>
  <si>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</si>
  <si>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</si>
  <si>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1012723490</t>
  </si>
  <si>
    <t>72*30 'Přepočtené koeficientem množství</t>
  </si>
  <si>
    <t>23</t>
  </si>
  <si>
    <t>941211811</t>
  </si>
  <si>
    <t>Demontáž lešení řadového rámového lehkého pracovního s provozním zatížením tř. 3 do 200 kg/m2 šířky tř. SW06 přes 0,6 do 0,9 m, výšky do 10 m</t>
  </si>
  <si>
    <t>1418242459</t>
  </si>
  <si>
    <t>14</t>
  </si>
  <si>
    <t>953961213</t>
  </si>
  <si>
    <t>Kotvy chemické s vyvrtáním otvoru do betonu, železobetonu nebo tvrdého kamene chemická patrona, velikost M 12, hloubka 110 mm</t>
  </si>
  <si>
    <t>-1545295988</t>
  </si>
  <si>
    <t>4*8</t>
  </si>
  <si>
    <t>953962113</t>
  </si>
  <si>
    <t>Kotvy chemické s vyvrtáním otvoru do zdiva z plných cihel tmel, hloubka 80 mm, velikost M 12</t>
  </si>
  <si>
    <t>-1720858509</t>
  </si>
  <si>
    <t>4*9</t>
  </si>
  <si>
    <t>48</t>
  </si>
  <si>
    <t>965042121</t>
  </si>
  <si>
    <t>Bourání mazanin betonových nebo z litého asfaltu tl. do 100 mm, plochy do 1 m2</t>
  </si>
  <si>
    <t>-1296815561</t>
  </si>
  <si>
    <t>1,1*1,1*0,05 "rozebrání střechy u stávajícího prostupu"</t>
  </si>
  <si>
    <t>103</t>
  </si>
  <si>
    <t>966081121</t>
  </si>
  <si>
    <t>Bourání kontaktního zateplení včetně povrchové úpravy omítkou nebo nátěrem malých ploch, jakékoli tloušťky, včetně vyřezání, plochy jednotlivě do 1,0 m2</t>
  </si>
  <si>
    <t>1391700252</t>
  </si>
  <si>
    <t>1 "prostup VZT"</t>
  </si>
  <si>
    <t>9 "římsy"</t>
  </si>
  <si>
    <t>102</t>
  </si>
  <si>
    <t>966081123</t>
  </si>
  <si>
    <t>Bourání kontaktního zateplení včetně povrchové úpravy omítkou nebo nátěrem malých ploch, jakékoli tloušťky, včetně vyřezání, plochy jednotlivě přes 1 do 2,0 m2</t>
  </si>
  <si>
    <t>-1784519190</t>
  </si>
  <si>
    <t>82</t>
  </si>
  <si>
    <t>971033341</t>
  </si>
  <si>
    <t>Vybourání otvorů ve zdivu základovém nebo nadzákladovém z cihel, tvárnic, příčkovek z cihel pálených na maltu vápennou nebo vápenocementovou plochy do 0,09 m2, tl. do 300 mm</t>
  </si>
  <si>
    <t>167006076</t>
  </si>
  <si>
    <t>81</t>
  </si>
  <si>
    <t>971033441</t>
  </si>
  <si>
    <t>Vybourání otvorů ve zdivu základovém nebo nadzákladovém z cihel, tvárnic, příčkovek z cihel pálených na maltu vápennou nebo vápenocementovou plochy do 0,25 m2, tl. do 300 mm</t>
  </si>
  <si>
    <t>-1358505527</t>
  </si>
  <si>
    <t>85</t>
  </si>
  <si>
    <t>971033461</t>
  </si>
  <si>
    <t>Vybourání otvorů ve zdivu základovém nebo nadzákladovém z cihel, tvárnic, příčkovek z cihel pálených na maltu vápennou nebo vápenocementovou plochy do 0,25 m2, tl. do 600 mm</t>
  </si>
  <si>
    <t>-1619468888</t>
  </si>
  <si>
    <t>83</t>
  </si>
  <si>
    <t>971033541</t>
  </si>
  <si>
    <t>Vybourání otvorů ve zdivu základovém nebo nadzákladovém z cihel, tvárnic, příčkovek z cihel pálených na maltu vápennou nebo vápenocementovou plochy do 1 m2, tl. do 300 mm</t>
  </si>
  <si>
    <t>-617913569</t>
  </si>
  <si>
    <t>84</t>
  </si>
  <si>
    <t>971033561</t>
  </si>
  <si>
    <t>Vybourání otvorů ve zdivu základovém nebo nadzákladovém z cihel, tvárnic, příčkovek z cihel pálených na maltu vápennou nebo vápenocementovou plochy do 1 m2, tl. do 600 mm</t>
  </si>
  <si>
    <t>-1462517100</t>
  </si>
  <si>
    <t>93</t>
  </si>
  <si>
    <t>974031165</t>
  </si>
  <si>
    <t>Vysekání rýh ve zdivu cihelném na maltu vápennou nebo vápenocementovou do hl. 150 mm a šířky do 200 mm</t>
  </si>
  <si>
    <t>-976860023</t>
  </si>
  <si>
    <t>1,4*2 "pro překlad P5"</t>
  </si>
  <si>
    <t>2,3*2 "P6"</t>
  </si>
  <si>
    <t>92</t>
  </si>
  <si>
    <t>974032664</t>
  </si>
  <si>
    <t>Vysekání rýh ve stěnách nebo příčkách z dutých cihel, tvárnic, desek pro vtahování nosníků do zdí před vybouráním otvoru do hl. 150 mm, při výšce nosníku do 150 mm</t>
  </si>
  <si>
    <t>1459058398</t>
  </si>
  <si>
    <t>1,1*2 "pro překlad P1"</t>
  </si>
  <si>
    <t>1,4*4 "P2"</t>
  </si>
  <si>
    <t>2,3 "P3"</t>
  </si>
  <si>
    <t>117</t>
  </si>
  <si>
    <t>975043111</t>
  </si>
  <si>
    <t>Jednořadové podchycení stropů pro osazení nosníků dřevěnou výztuhou v. podchycení do 3,5 m, a při zatížení hmotností do 750 kg/m</t>
  </si>
  <si>
    <t>2055319979</t>
  </si>
  <si>
    <t>86</t>
  </si>
  <si>
    <t>977151128</t>
  </si>
  <si>
    <t>Jádrové vrty diamantovými korunkami do stavebních materiálů (železobetonu, betonu, cihel, obkladů, dlažeb, kamene) průměru přes 250 do 300 mm</t>
  </si>
  <si>
    <t>-174946813</t>
  </si>
  <si>
    <t>47</t>
  </si>
  <si>
    <t>977312112</t>
  </si>
  <si>
    <t>Řezání stávajících betonových mazanin s vyztužením hloubky přes 50 do 100 mm</t>
  </si>
  <si>
    <t>1264631905</t>
  </si>
  <si>
    <t>1,1*4 "rozebrání střechy u stávajícího prostupu"</t>
  </si>
  <si>
    <t>997</t>
  </si>
  <si>
    <t>Přesun sutě</t>
  </si>
  <si>
    <t>97</t>
  </si>
  <si>
    <t>997013111</t>
  </si>
  <si>
    <t>Vnitrostaveništní doprava suti a vybouraných hmot vodorovně do 50 m svisle s použitím mechanizace pro budovy a haly výšky do 6 m</t>
  </si>
  <si>
    <t>884686491</t>
  </si>
  <si>
    <t>98</t>
  </si>
  <si>
    <t>997013501</t>
  </si>
  <si>
    <t>Odvoz suti a vybouraných hmot na skládku nebo meziskládku se složením, na vzdálenost do 1 km</t>
  </si>
  <si>
    <t>1770155459</t>
  </si>
  <si>
    <t>99</t>
  </si>
  <si>
    <t>997013509</t>
  </si>
  <si>
    <t>Odvoz suti a vybouraných hmot na skládku nebo meziskládku se složením, na vzdálenost Příplatek k ceně za každý další i započatý 1 km přes 1 km</t>
  </si>
  <si>
    <t>-994073961</t>
  </si>
  <si>
    <t>7,345*20 'Přepočtené koeficientem množství</t>
  </si>
  <si>
    <t>100</t>
  </si>
  <si>
    <t>997013609</t>
  </si>
  <si>
    <t>Poplatek za uložení stavebního odpadu na skládce (skládkovné) ze směsí nebo oddělených frakcí betonu, cihel a keramických výrobků zatříděného do Katalogu odpadů pod kódem 17 01 07</t>
  </si>
  <si>
    <t>-1787538523</t>
  </si>
  <si>
    <t>998</t>
  </si>
  <si>
    <t>Přesun hmot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</si>
  <si>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</si>
  <si>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</si>
  <si>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1400883474</t>
  </si>
  <si>
    <t>PSV</t>
  </si>
  <si>
    <t>Práce a dodávky PSV</t>
  </si>
  <si>
    <t>712</t>
  </si>
  <si>
    <t>Povlakové krytiny</t>
  </si>
  <si>
    <t>50</t>
  </si>
  <si>
    <t>712300831</t>
  </si>
  <si>
    <t>Odstranění ze střech plochých do 10° krytiny povlakové jednovrstvé</t>
  </si>
  <si>
    <t>16</t>
  </si>
  <si>
    <t>1211055077</t>
  </si>
  <si>
    <t>1,210 "rozebrání střechy u stávajícího prostupu"</t>
  </si>
  <si>
    <t>49</t>
  </si>
  <si>
    <t>712300833</t>
  </si>
  <si>
    <t>Odstranění ze střech plochých do 10° krytiny povlakové třívrstvé</t>
  </si>
  <si>
    <t>-864122027</t>
  </si>
  <si>
    <t>1,1*1,1 "rozebrání střechy u stávajícího prostupu"</t>
  </si>
  <si>
    <t>51</t>
  </si>
  <si>
    <t>712300845</t>
  </si>
  <si>
    <t>Odstranění ze střech plochých do 10° doplňků ventilační hlavice</t>
  </si>
  <si>
    <t>-221574366</t>
  </si>
  <si>
    <t>59</t>
  </si>
  <si>
    <t>712311101</t>
  </si>
  <si>
    <t>Provedení povlakové krytiny střech plochých do 10° natěradly a tmely za studena nátěrem lakem penetračním nebo asfaltovým</t>
  </si>
  <si>
    <t>1032923911</t>
  </si>
  <si>
    <t>1,1*1,1 "zakrytí prostupu ve střeše"</t>
  </si>
  <si>
    <t>60</t>
  </si>
  <si>
    <t>11163150</t>
  </si>
  <si>
    <t>lak penetrační asfaltový</t>
  </si>
  <si>
    <t>32</t>
  </si>
  <si>
    <t>-1587676956</t>
  </si>
  <si>
    <t>1,21*0,001 'Přepočtené koeficientem množství</t>
  </si>
  <si>
    <t>63</t>
  </si>
  <si>
    <t>712331111</t>
  </si>
  <si>
    <t>Provedení povlakové krytiny střech plochých do 10° pásy na sucho podkladní samolepící asfaltový pás</t>
  </si>
  <si>
    <t>835849884</t>
  </si>
  <si>
    <t>1,5*1,5 "zakrytí prostupu ve střeše"</t>
  </si>
  <si>
    <t>64</t>
  </si>
  <si>
    <t>62866281</t>
  </si>
  <si>
    <t>pás asfaltový samolepicí modifikovaný SBS tl 3,0mm s vložkou ze skleněné tkaniny se spalitelnou fólií nebo jemnozrnným minerálním posypem nebo textilií na horním povrchu</t>
  </si>
  <si>
    <t>1285386132</t>
  </si>
  <si>
    <t>2,25*1,15 'Přepočtené koeficientem množství</t>
  </si>
  <si>
    <t>65</t>
  </si>
  <si>
    <t>712341559</t>
  </si>
  <si>
    <t>Provedení povlakové krytiny střech plochých do 10° pásy přitavením NAIP v plné ploše</t>
  </si>
  <si>
    <t>-1189119447</t>
  </si>
  <si>
    <t>1,210 "zakrytí prostupu ve střeše - parozábrana"</t>
  </si>
  <si>
    <t>2,25 "vrchní hydroizolace"</t>
  </si>
  <si>
    <t>66</t>
  </si>
  <si>
    <t>62856011</t>
  </si>
  <si>
    <t>pás asfaltový natavitelný modifikovaný SBS tl 4,0mm s vložkou z hliníkové fólie, hliníkové fólie s textilií a spalitelnou PE fólií nebo jemnozrnným minerálním posypem na horním povrchu</t>
  </si>
  <si>
    <t>-62180111</t>
  </si>
  <si>
    <t>1,21*1,15 'Přepočtené koeficientem množství</t>
  </si>
  <si>
    <t>67</t>
  </si>
  <si>
    <t>62855006</t>
  </si>
  <si>
    <t>pás asfaltový natavitelný modifikovaný SBS tl 4,2mm s vložkou z polyesterové vyztužené rohože a hrubozrnným břidličným posypem na horním povrchu</t>
  </si>
  <si>
    <t>-701379098</t>
  </si>
  <si>
    <t>68</t>
  </si>
  <si>
    <t>998712101</t>
  </si>
  <si>
    <t>Přesun hmot pro povlakové krytiny stanovený z hmotnosti přesunovaného materiálu vodorovná dopravní vzdálenost do 50 m v objektech výšky do 6 m</t>
  </si>
  <si>
    <t>-465512157</t>
  </si>
  <si>
    <t>713</t>
  </si>
  <si>
    <t>Izolace tepelné</t>
  </si>
  <si>
    <t>52</t>
  </si>
  <si>
    <t>713140811</t>
  </si>
  <si>
    <t>Odstranění tepelné izolace střech plochých z rohoží, pásů, dílců, desek, bloků nadstřešních izolací volně položených z vláknitých materiálů suchých, tloušťka izolace do 100 mm</t>
  </si>
  <si>
    <t>-49051009</t>
  </si>
  <si>
    <t>53</t>
  </si>
  <si>
    <t>713140821</t>
  </si>
  <si>
    <t>Odstranění tepelné izolace střech plochých z rohoží, pásů, dílců, desek, bloků nadstřešních izolací volně položených z polystyrenu suchého, tloušťka izolace do 100 mm</t>
  </si>
  <si>
    <t>-1315629556</t>
  </si>
  <si>
    <t>69</t>
  </si>
  <si>
    <t>713141336</t>
  </si>
  <si>
    <t>Montáž tepelné izolace střech plochých spádovými klíny v ploše přilepenými za studena nízkoexpanzní (PUR) pěnou</t>
  </si>
  <si>
    <t>1173047022</t>
  </si>
  <si>
    <t>70</t>
  </si>
  <si>
    <t>28376141</t>
  </si>
  <si>
    <t>klín izolační z pěnového polystyrenu EPS 100 spádový</t>
  </si>
  <si>
    <t>-1887667092</t>
  </si>
  <si>
    <t>1,210*0,18 "zakrytí prostupu ve střeše"</t>
  </si>
  <si>
    <t>71</t>
  </si>
  <si>
    <t>998713101</t>
  </si>
  <si>
    <t>Přesun hmot pro izolace tepelné stanovený z hmotnosti přesunovaného materiálu vodorovná dopravní vzdálenost do 50 m v objektech výšky do 6 m</t>
  </si>
  <si>
    <t>6312837</t>
  </si>
  <si>
    <t>762</t>
  </si>
  <si>
    <t>Konstrukce tesařské</t>
  </si>
  <si>
    <t>54</t>
  </si>
  <si>
    <t>762512255</t>
  </si>
  <si>
    <t>Podlahové konstrukce podkladové montáž z desek dřevotřískových, dřevoštěpkových nebo cementotřískových na podklad betonový kotvením</t>
  </si>
  <si>
    <t>1789473597</t>
  </si>
  <si>
    <t>1*1 "zakrytí prostupu ve střeše"</t>
  </si>
  <si>
    <t>55</t>
  </si>
  <si>
    <t>59155234</t>
  </si>
  <si>
    <t>deska cementovláknitá int/ext protipožární tl 25mm</t>
  </si>
  <si>
    <t>-235963189</t>
  </si>
  <si>
    <t>1*1,08 'Přepočtené koeficientem množství</t>
  </si>
  <si>
    <t>114</t>
  </si>
  <si>
    <t>998762101</t>
  </si>
  <si>
    <t>Přesun hmot pro konstrukce tesařské stanovený z hmotnosti přesunovaného materiálu vodorovná dopravní vzdálenost do 50 m v objektech výšky do 6 m</t>
  </si>
  <si>
    <t>-258633584</t>
  </si>
  <si>
    <t>763</t>
  </si>
  <si>
    <t>Konstrukce suché výstavby</t>
  </si>
  <si>
    <t>56</t>
  </si>
  <si>
    <t>763131471</t>
  </si>
  <si>
    <t>Podhled ze sádrokartonových desek dvouvrstvá zavěšená spodní konstrukce z ocelových profilů CD, UD jednoduše opláštěná deskou impregnovanou protipožární DFH2, tl. 12,5 mm, bez izolace, REI do 90</t>
  </si>
  <si>
    <t>842302323</t>
  </si>
  <si>
    <t>0,6*0,6 "zakrytí prostupu ve střeše"</t>
  </si>
  <si>
    <t>57</t>
  </si>
  <si>
    <t>763131761</t>
  </si>
  <si>
    <t>Podhled ze sádrokartonových desek Příplatek k cenám za plochu do 3 m2 jednotlivě</t>
  </si>
  <si>
    <t>1363175679</t>
  </si>
  <si>
    <t>34</t>
  </si>
  <si>
    <t>763364524</t>
  </si>
  <si>
    <t>Obklad ocelových nosníků cementovláknitými deskami uzavřeného tvaru bez spodní konstrukce rozvinuté šíře do 0,5 m, opláštění deskou protipožární tl. 20 mm</t>
  </si>
  <si>
    <t>490433426</t>
  </si>
  <si>
    <t>58</t>
  </si>
  <si>
    <t>998763301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</si>
  <si>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</si>
  <si>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-2091822732</t>
  </si>
  <si>
    <t>764</t>
  </si>
  <si>
    <t>Konstrukce klempířské</t>
  </si>
  <si>
    <t>27</t>
  </si>
  <si>
    <t>764011422</t>
  </si>
  <si>
    <t>Dilatační lišta z pozinkovaného plechu připojovací, včetně tmelení rš 120 mm</t>
  </si>
  <si>
    <t>347095985</t>
  </si>
  <si>
    <t>2*1,6+1,95</t>
  </si>
  <si>
    <t>26</t>
  </si>
  <si>
    <t>764218425</t>
  </si>
  <si>
    <t>Oplechování říms a ozdobných prvků z pozinkovaného plechu rovných, bez rohů celoplošně lepené rš 400 mm</t>
  </si>
  <si>
    <t>303291646</t>
  </si>
  <si>
    <t>25</t>
  </si>
  <si>
    <t>764218445</t>
  </si>
  <si>
    <t>Oplechování říms a ozdobných prvků z pozinkovaného plechu rovných, bez rohů Příplatek k cenám za zvýšenou pracnost při provedení rohu nebo koutu rovné římsy do rš 400 mm</t>
  </si>
  <si>
    <t>-1317821574</t>
  </si>
  <si>
    <t>28</t>
  </si>
  <si>
    <t>998764101</t>
  </si>
  <si>
    <t>Přesun hmot pro konstrukce klempířské stanovený z hmotnosti přesunovaného materiálu vodorovná dopravní vzdálenost do 50 m v objektech výšky do 6 m</t>
  </si>
  <si>
    <t>379502491</t>
  </si>
  <si>
    <t>767</t>
  </si>
  <si>
    <t>Konstrukce zámečnické</t>
  </si>
  <si>
    <t>10</t>
  </si>
  <si>
    <t>767995111</t>
  </si>
  <si>
    <t>Montáž ostatních atypických zámečnických konstrukcí hmotnosti do 5 kg</t>
  </si>
  <si>
    <t>kg</t>
  </si>
  <si>
    <t>608153151</t>
  </si>
  <si>
    <t>9*6,38 "konzoly pro římsy"</t>
  </si>
  <si>
    <t>11</t>
  </si>
  <si>
    <t>767995114</t>
  </si>
  <si>
    <t>Montáž ostatních atypických zámečnických konstrukcí hmotnosti přes 20 do 50 kg</t>
  </si>
  <si>
    <t>-337027826</t>
  </si>
  <si>
    <t>2*24,41 "podpěry komína"</t>
  </si>
  <si>
    <t>12</t>
  </si>
  <si>
    <t>767995117</t>
  </si>
  <si>
    <t>Montáž ostatních atypických zámečnických konstrukcí hmotnosti přes 250 do 500 kg</t>
  </si>
  <si>
    <t>-1607836053</t>
  </si>
  <si>
    <t>758,890 "podpěrná konstrukce pro VZT"</t>
  </si>
  <si>
    <t>13</t>
  </si>
  <si>
    <t>13010-ak</t>
  </si>
  <si>
    <t>zámečnické výrobky - ocel S235</t>
  </si>
  <si>
    <t>-1823020528</t>
  </si>
  <si>
    <t>57,45/1000 "konzoly pro římsy"</t>
  </si>
  <si>
    <t>48,82/1000 "podpěry pro komín"</t>
  </si>
  <si>
    <t>758,89/1000 "konstrukce pro VZT"</t>
  </si>
  <si>
    <t>86,52/1000 "spojovací materiál"</t>
  </si>
  <si>
    <t>20</t>
  </si>
  <si>
    <t>998767101</t>
  </si>
  <si>
    <t>Přesun hmot pro zámečnické konstrukce stanovený z hmotnosti přesunovaného materiálu vodorovná dopravní vzdálenost do 50 m v objektech výšky do 6 m</t>
  </si>
  <si>
    <t>-388243708</t>
  </si>
  <si>
    <t>783</t>
  </si>
  <si>
    <t>Dokončovací práce - nátěry</t>
  </si>
  <si>
    <t>783301311</t>
  </si>
  <si>
    <t>Příprava podkladu zámečnických konstrukcí před provedením nátěru odmaštění odmašťovačem vodou ředitelným</t>
  </si>
  <si>
    <t>670095955</t>
  </si>
  <si>
    <t>23,9 "ocelové konstrukce - dle výpisu v D.2.1"</t>
  </si>
  <si>
    <t>0,04*4*0,5*2+0,05*4*(0,8+2) "překlady P5, P6"</t>
  </si>
  <si>
    <t>17</t>
  </si>
  <si>
    <t>783314203</t>
  </si>
  <si>
    <t>Základní antikorozní nátěr zámečnických konstrukcí jednonásobný syntetický samozákladující</t>
  </si>
  <si>
    <t>1042668297</t>
  </si>
  <si>
    <t>18</t>
  </si>
  <si>
    <t>783315103</t>
  </si>
  <si>
    <t>Mezinátěr zámečnických konstrukcí jednonásobný syntetický samozákladující</t>
  </si>
  <si>
    <t>1433697734</t>
  </si>
  <si>
    <t>19</t>
  </si>
  <si>
    <t>783317105</t>
  </si>
  <si>
    <t>Krycí nátěr (email) zámečnických konstrukcí jednonásobný syntetický samozákladující</t>
  </si>
  <si>
    <t>-1309887410</t>
  </si>
  <si>
    <t>29</t>
  </si>
  <si>
    <t>783401311</t>
  </si>
  <si>
    <t>Příprava podkladu klempířských konstrukcí před provedením nátěru odmaštěním odmašťovačem vodou ředitelným</t>
  </si>
  <si>
    <t>248031341</t>
  </si>
  <si>
    <t>(2*1,6+1,95)*(0,4+0,125)</t>
  </si>
  <si>
    <t>30</t>
  </si>
  <si>
    <t>783414101</t>
  </si>
  <si>
    <t>Základní nátěr klempířských konstrukcí jednonásobný syntetický</t>
  </si>
  <si>
    <t>273322389</t>
  </si>
  <si>
    <t>31</t>
  </si>
  <si>
    <t>783415101</t>
  </si>
  <si>
    <t>Mezinátěr klempířských konstrukcí jednonásobný syntetický standardní</t>
  </si>
  <si>
    <t>926262228</t>
  </si>
  <si>
    <t>783417101</t>
  </si>
  <si>
    <t>Krycí nátěr (email) klempířských konstrukcí jednonásobný syntetický standardní</t>
  </si>
  <si>
    <t>-2133450312</t>
  </si>
  <si>
    <t>784</t>
  </si>
  <si>
    <t>Dokončovací práce - malby a tapety</t>
  </si>
  <si>
    <t>112</t>
  </si>
  <si>
    <t>784181121</t>
  </si>
  <si>
    <t>Penetrace podkladu jednonásobná hloubková v místnostech výšky do 3,80 m</t>
  </si>
  <si>
    <t>1700471466</t>
  </si>
  <si>
    <t>10 "okolo nových prostupů a na zazdívkách"</t>
  </si>
  <si>
    <t>113</t>
  </si>
  <si>
    <t>784211001</t>
  </si>
  <si>
    <t>Malby z malířských směsí otěruvzdorných za mokra jednonásobné, bílé za mokra otěruvzdorné výborně v místnostech výšky do 3,80 m</t>
  </si>
  <si>
    <t>-1047262887</t>
  </si>
  <si>
    <t>VRN</t>
  </si>
  <si>
    <t>Vedlejší rozpočtové náklady</t>
  </si>
  <si>
    <t>VRN3</t>
  </si>
  <si>
    <t>Zařízení staveniště</t>
  </si>
  <si>
    <t>118</t>
  </si>
  <si>
    <t>030001000</t>
  </si>
  <si>
    <t>…</t>
  </si>
  <si>
    <t>1024</t>
  </si>
  <si>
    <t>-1003498790</t>
  </si>
  <si>
    <t>04 - Zdravotechnika</t>
  </si>
  <si>
    <t xml:space="preserve">    721 - Zdravotechnika - vnitřní kanalizace</t>
  </si>
  <si>
    <t xml:space="preserve">    722 - Zdravotechnika - vnitřní vodovod</t>
  </si>
  <si>
    <t>132212112</t>
  </si>
  <si>
    <t>Hloubení rýh šířky do 800 mm ručně zapažených i nezapažených, s urovnáním dna do předepsaného profilu a spádu v hornině třídy těžitelnosti I skupiny 3 nesoudržných</t>
  </si>
  <si>
    <t>402026387</t>
  </si>
  <si>
    <t>0,6*(1,5+2,6+1,6)*1</t>
  </si>
  <si>
    <t>304696845</t>
  </si>
  <si>
    <t>-2052716213</t>
  </si>
  <si>
    <t>-964980652</t>
  </si>
  <si>
    <t>281721667</t>
  </si>
  <si>
    <t>3,42*10 'Přepočtené koeficientem množství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</si>
  <si>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</si>
  <si>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</si>
  <si>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318765868</t>
  </si>
  <si>
    <t>58331200</t>
  </si>
  <si>
    <t>štěrkopísek netříděný zásypový</t>
  </si>
  <si>
    <t>-624466110</t>
  </si>
  <si>
    <t>3,42*2 'Přepočtené koeficientem množství</t>
  </si>
  <si>
    <t>310321111</t>
  </si>
  <si>
    <t>Zabetonování otvorů ve zdivu nadzákladovém včetně bednění, odbednění a výztuže (materiál v ceně) plochy do 1 m2</t>
  </si>
  <si>
    <t>1861121770</t>
  </si>
  <si>
    <t>0,6*0,6*1*2</t>
  </si>
  <si>
    <t>33</t>
  </si>
  <si>
    <t>631312141</t>
  </si>
  <si>
    <t>Doplnění dosavadních mazanin prostým betonem s dodáním hmot, bez potěru, plochy jednotlivě rýh v dosavadních mazaninách</t>
  </si>
  <si>
    <t>-346363577</t>
  </si>
  <si>
    <t>0,6*0,15*(1+1,6+1,6)</t>
  </si>
  <si>
    <t>965043421</t>
  </si>
  <si>
    <t>Bourání mazanin betonových s potěrem nebo teracem tl. do 150 mm, plochy do 1 m2</t>
  </si>
  <si>
    <t>1203881984</t>
  </si>
  <si>
    <t>0,15*0,6*(1+1,6+1,6)</t>
  </si>
  <si>
    <t>965049112</t>
  </si>
  <si>
    <t>Bourání mazanin Příplatek k cenám za bourání mazanin betonových se svařovanou sítí, tl. přes 100 mm</t>
  </si>
  <si>
    <t>446984568</t>
  </si>
  <si>
    <t>971042461</t>
  </si>
  <si>
    <t>Vybourání otvorů v betonových příčkách a zdech základových nebo nadzákladových plochy do 0,25 m2, tl. do 600 mm</t>
  </si>
  <si>
    <t>577128807</t>
  </si>
  <si>
    <t>2 "prostup základem"</t>
  </si>
  <si>
    <t>977312113</t>
  </si>
  <si>
    <t>Řezání stávajících betonových mazanin s vyztužením hloubky přes 100 do 150 mm</t>
  </si>
  <si>
    <t>-1146401303</t>
  </si>
  <si>
    <t>0,6*(1+1,6+1,6)+0,6</t>
  </si>
  <si>
    <t>631217360</t>
  </si>
  <si>
    <t>1490009234</t>
  </si>
  <si>
    <t>1,502*19 'Přepočtené koeficientem množství</t>
  </si>
  <si>
    <t>1420833381</t>
  </si>
  <si>
    <t>997013814</t>
  </si>
  <si>
    <t>Poplatek za uložení stavebního odpadu na skládce (skládkovné) z izolačních materiálů zatříděného do Katalogu odpadů pod kódem 17 06 04</t>
  </si>
  <si>
    <t>35553887</t>
  </si>
  <si>
    <t>997013873</t>
  </si>
  <si>
    <t>-1967723332</t>
  </si>
  <si>
    <t>-323797876</t>
  </si>
  <si>
    <t>713411141</t>
  </si>
  <si>
    <t>Montáž izolace tepelné potrubí a ohybů pásy nebo rohožemi s povrchovou úpravou hliníkovou fólií připevněnými samolepící hliníkovou páskou potrubí jednovrstvá</t>
  </si>
  <si>
    <t>1289780793</t>
  </si>
  <si>
    <t>2*1*(3,14*0,11)</t>
  </si>
  <si>
    <t>271270ak</t>
  </si>
  <si>
    <t>izolace potrubní z EPDM kaučuku samolepící tl. 32 mm s hliníkovou fólií</t>
  </si>
  <si>
    <t>-586510655</t>
  </si>
  <si>
    <t>721</t>
  </si>
  <si>
    <t>Zdravotechnika - vnitřní kanalizace</t>
  </si>
  <si>
    <t>721110956</t>
  </si>
  <si>
    <t>Opravy odpadního potrubí kameninového vsazení odbočky do potrubí DN 300</t>
  </si>
  <si>
    <t>-1123946820</t>
  </si>
  <si>
    <t>721173315</t>
  </si>
  <si>
    <t>Potrubí z trub PVC SN4 dešťové DN 110</t>
  </si>
  <si>
    <t>1863180662</t>
  </si>
  <si>
    <t>2*1,5</t>
  </si>
  <si>
    <t>24</t>
  </si>
  <si>
    <t>721173402</t>
  </si>
  <si>
    <t>Potrubí z trub PVC SN4 svodné (ležaté) DN 125</t>
  </si>
  <si>
    <t>-21229970</t>
  </si>
  <si>
    <t>1,05+2,1+1,5</t>
  </si>
  <si>
    <t>7212332ak</t>
  </si>
  <si>
    <t>Dodávka a montáž - samoregulační topný kabel pro střídavé napětí 230 V, 50 Hz (délka topné části 0,6 m, délka přívodního kabelu 1,5 m).</t>
  </si>
  <si>
    <t>-727161766</t>
  </si>
  <si>
    <t>721242105</t>
  </si>
  <si>
    <t>Lapače střešních splavenin polypropylenové (PP) se svislým odtokem DN 110</t>
  </si>
  <si>
    <t>-1957530009</t>
  </si>
  <si>
    <t>721290111</t>
  </si>
  <si>
    <t>Zkouška těsnosti kanalizace v objektech vodou do DN 125</t>
  </si>
  <si>
    <t>-1616239595</t>
  </si>
  <si>
    <t>1,05+2,1+1,5+0,5*2</t>
  </si>
  <si>
    <t>721290113</t>
  </si>
  <si>
    <t>Zkouška těsnosti kanalizace v objektech vodou DN 250 nebo DN 300</t>
  </si>
  <si>
    <t>1033295119</t>
  </si>
  <si>
    <t>998721101</t>
  </si>
  <si>
    <t>Přesun hmot pro vnitřní kanalizace stanovený z hmotnosti přesunovaného materiálu vodorovná dopravní vzdálenost do 50 m v objektech výšky do 6 m</t>
  </si>
  <si>
    <t>198576546</t>
  </si>
  <si>
    <t>722</t>
  </si>
  <si>
    <t>Zdravotechnika - vnitřní vodovod</t>
  </si>
  <si>
    <t>722130234</t>
  </si>
  <si>
    <t>Potrubí z ocelových trubek pozinkovaných závitových svařovaných běžných DN 32</t>
  </si>
  <si>
    <t>1367542876</t>
  </si>
  <si>
    <t>3*(3+1,2+0,5)+2*2*0,3+3*0,5</t>
  </si>
  <si>
    <t>722130802</t>
  </si>
  <si>
    <t>Demontáž potrubí z ocelových trubek pozinkovaných závitových přes 25 do DN 40</t>
  </si>
  <si>
    <t>-827169391</t>
  </si>
  <si>
    <t>3*(3+1,2+0,5)+2*2*0,8</t>
  </si>
  <si>
    <t>722130916</t>
  </si>
  <si>
    <t>Opravy vodovodního potrubí z ocelových trubek pozinkovaných závitových přeřezání ocelové trubky přes 25 do DN 50</t>
  </si>
  <si>
    <t>-332583201</t>
  </si>
  <si>
    <t>2*2+3</t>
  </si>
  <si>
    <t>713410831</t>
  </si>
  <si>
    <t>Odstranění tepelné izolace potrubí a ohybů pásy nebo rohožemi s povrchovou úpravou hliníkovou fólií připevněnými ocelovým drátem potrubí, tloušťka izolace do 50 mm</t>
  </si>
  <si>
    <t>1831234222</t>
  </si>
  <si>
    <t>2,5*2+3+1,2+1</t>
  </si>
  <si>
    <t>733193810</t>
  </si>
  <si>
    <t>Demontáž příslušenství potrubí rozřezání konzol, podpěr a výložníků pro potrubí z úhelníků L do 50x50x5 mm</t>
  </si>
  <si>
    <t>-318349322</t>
  </si>
  <si>
    <t>722131934</t>
  </si>
  <si>
    <t>Opravy vodovodního potrubí z ocelových trubek pozinkovaných závitových propojení dosavadního potrubí DN 32</t>
  </si>
  <si>
    <t>-1891412151</t>
  </si>
  <si>
    <t>722179192</t>
  </si>
  <si>
    <t>Příplatek k ceně rozvody vody z plastů za práce malého rozsahu na zakázce při průměru trubek do 32 mm, do 15 svarů</t>
  </si>
  <si>
    <t>soubor</t>
  </si>
  <si>
    <t>-548105491</t>
  </si>
  <si>
    <t>722181252</t>
  </si>
  <si>
    <t>Ochrana potrubí termoizolačními trubicemi z pěnového polyetylenu PE přilepenými v příčných a podélných spojích, tloušťky izolace přes 20 do 25 mm, vnitřního průměru izolace DN přes 22 do 45 mm</t>
  </si>
  <si>
    <t>1644444683</t>
  </si>
  <si>
    <t>722190901</t>
  </si>
  <si>
    <t>Opravy ostatní uzavření nebo otevření vodovodního potrubí při opravách včetně vypuštění a napuštění</t>
  </si>
  <si>
    <t>300327120</t>
  </si>
  <si>
    <t>722290226</t>
  </si>
  <si>
    <t>Zkoušky, proplach a desinfekce vodovodního potrubí zkoušky těsnosti vodovodního potrubí závitového do DN 50</t>
  </si>
  <si>
    <t>-363792482</t>
  </si>
  <si>
    <t>722290234</t>
  </si>
  <si>
    <t>Zkoušky, proplach a desinfekce vodovodního potrubí proplach a desinfekce vodovodního potrubí do DN 80</t>
  </si>
  <si>
    <t>-1833536204</t>
  </si>
  <si>
    <t>722290821</t>
  </si>
  <si>
    <t>Vnitrostaveništní přemístění vybouraných (demontovaných) hmot vnitřní vodovod vodorovně do 100 m v objektech výšky do 6 m</t>
  </si>
  <si>
    <t>-437682278</t>
  </si>
  <si>
    <t>998722101</t>
  </si>
  <si>
    <t>Přesun hmot pro vnitřní vodovod stanovený z hmotnosti přesunovaného materiálu vodorovná dopravní vzdálenost do 50 m v objektech výšky do 6 m</t>
  </si>
  <si>
    <t>-1045097506</t>
  </si>
  <si>
    <t>05 - Plynoinstalace</t>
  </si>
  <si>
    <t xml:space="preserve">    723 - Zdravotechnika - vnitřní plynovod</t>
  </si>
  <si>
    <t>723</t>
  </si>
  <si>
    <t>Zdravotechnika - vnitřní plynovod</t>
  </si>
  <si>
    <t>723-ak-20-003</t>
  </si>
  <si>
    <t>-194902368</t>
  </si>
  <si>
    <t>1 "dle výkazu výměr v samostatném souboru dle ceníku RTS"</t>
  </si>
  <si>
    <t>06 - Vzduchotechnika</t>
  </si>
  <si>
    <t xml:space="preserve">    751 - Vzduchotechnika</t>
  </si>
  <si>
    <t>751</t>
  </si>
  <si>
    <t>751-ak-20-003</t>
  </si>
  <si>
    <t>-106111528</t>
  </si>
  <si>
    <t>1 "dle výkazu výměr v samostatném souboru"</t>
  </si>
  <si>
    <t>07 - Silnoproud</t>
  </si>
  <si>
    <t xml:space="preserve">    741 - Elektroinstalace - silnoproud</t>
  </si>
  <si>
    <t>741</t>
  </si>
  <si>
    <t>Elektroinstalace - silnoproud</t>
  </si>
  <si>
    <t>741-ak-20-023</t>
  </si>
  <si>
    <t>Silnoproudá elektroinstalace</t>
  </si>
  <si>
    <t>-183469205</t>
  </si>
  <si>
    <t>1 "dle výkazu výměr v samostatném souboru dle ceníku M21"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</si>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</sst>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5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27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27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35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49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20-008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Rekonstrukce vzduchotechniky kuchyně, havarijní stav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Hustopeče u Brna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1.8.2020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50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33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51</v>
      </c>
      <c r="D52" s="88"/>
      <c r="E52" s="88"/>
      <c r="F52" s="88"/>
      <c r="G52" s="88"/>
      <c r="H52" s="89"/>
      <c r="I52" s="90" t="s">
        <v>52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53</v>
      </c>
      <c r="AH52" s="88"/>
      <c r="AI52" s="88"/>
      <c r="AJ52" s="88"/>
      <c r="AK52" s="88"/>
      <c r="AL52" s="88"/>
      <c r="AM52" s="88"/>
      <c r="AN52" s="90" t="s">
        <v>54</v>
      </c>
      <c r="AO52" s="88"/>
      <c r="AP52" s="88"/>
      <c r="AQ52" s="92" t="s">
        <v>55</v>
      </c>
      <c r="AR52" s="45"/>
      <c r="AS52" s="93" t="s">
        <v>56</v>
      </c>
      <c r="AT52" s="94" t="s">
        <v>57</v>
      </c>
      <c r="AU52" s="94" t="s">
        <v>58</v>
      </c>
      <c r="AV52" s="94" t="s">
        <v>59</v>
      </c>
      <c r="AW52" s="94" t="s">
        <v>60</v>
      </c>
      <c r="AX52" s="94" t="s">
        <v>61</v>
      </c>
      <c r="AY52" s="94" t="s">
        <v>62</v>
      </c>
      <c r="AZ52" s="94" t="s">
        <v>63</v>
      </c>
      <c r="BA52" s="94" t="s">
        <v>64</v>
      </c>
      <c r="BB52" s="94" t="s">
        <v>65</v>
      </c>
      <c r="BC52" s="94" t="s">
        <v>66</v>
      </c>
      <c r="BD52" s="95" t="s">
        <v>67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68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ROUND(SUM(AG55:AG59),2)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ROUND(SUM(AS55:AS59),2)</f>
        <v>0</v>
      </c>
      <c r="AT54" s="107">
        <f>ROUND(SUM(AV54:AW54),2)</f>
        <v>0</v>
      </c>
      <c r="AU54" s="108">
        <f>ROUND(SUM(AU55:AU59),5)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ROUND(SUM(AZ55:AZ59),2)</f>
        <v>0</v>
      </c>
      <c r="BA54" s="107">
        <f>ROUND(SUM(BA55:BA59),2)</f>
        <v>0</v>
      </c>
      <c r="BB54" s="107">
        <f>ROUND(SUM(BB55:BB59),2)</f>
        <v>0</v>
      </c>
      <c r="BC54" s="107">
        <f>ROUND(SUM(BC55:BC59),2)</f>
        <v>0</v>
      </c>
      <c r="BD54" s="109">
        <f>ROUND(SUM(BD55:BD59),2)</f>
        <v>0</v>
      </c>
      <c r="BE54" s="6"/>
      <c r="BS54" s="110" t="s">
        <v>69</v>
      </c>
      <c r="BT54" s="110" t="s">
        <v>70</v>
      </c>
      <c r="BU54" s="111" t="s">
        <v>71</v>
      </c>
      <c r="BV54" s="110" t="s">
        <v>72</v>
      </c>
      <c r="BW54" s="110" t="s">
        <v>5</v>
      </c>
      <c r="BX54" s="110" t="s">
        <v>73</v>
      </c>
      <c r="CL54" s="110" t="s">
        <v>19</v>
      </c>
    </row>
    <row r="55" s="7" customFormat="1" ht="16.5" customHeight="1">
      <c r="A55" s="112" t="s">
        <v>74</v>
      </c>
      <c r="B55" s="113"/>
      <c r="C55" s="114"/>
      <c r="D55" s="115" t="s">
        <v>75</v>
      </c>
      <c r="E55" s="115"/>
      <c r="F55" s="115"/>
      <c r="G55" s="115"/>
      <c r="H55" s="115"/>
      <c r="I55" s="116"/>
      <c r="J55" s="115" t="s">
        <v>76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'01 - Stavební část'!J30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77</v>
      </c>
      <c r="AR55" s="119"/>
      <c r="AS55" s="120">
        <v>0</v>
      </c>
      <c r="AT55" s="121">
        <f>ROUND(SUM(AV55:AW55),2)</f>
        <v>0</v>
      </c>
      <c r="AU55" s="122">
        <f>'01 - Stavební část'!P98</f>
        <v>0</v>
      </c>
      <c r="AV55" s="121">
        <f>'01 - Stavební část'!J33</f>
        <v>0</v>
      </c>
      <c r="AW55" s="121">
        <f>'01 - Stavební část'!J34</f>
        <v>0</v>
      </c>
      <c r="AX55" s="121">
        <f>'01 - Stavební část'!J35</f>
        <v>0</v>
      </c>
      <c r="AY55" s="121">
        <f>'01 - Stavební část'!J36</f>
        <v>0</v>
      </c>
      <c r="AZ55" s="121">
        <f>'01 - Stavební část'!F33</f>
        <v>0</v>
      </c>
      <c r="BA55" s="121">
        <f>'01 - Stavební část'!F34</f>
        <v>0</v>
      </c>
      <c r="BB55" s="121">
        <f>'01 - Stavební část'!F35</f>
        <v>0</v>
      </c>
      <c r="BC55" s="121">
        <f>'01 - Stavební část'!F36</f>
        <v>0</v>
      </c>
      <c r="BD55" s="123">
        <f>'01 - Stavební část'!F37</f>
        <v>0</v>
      </c>
      <c r="BE55" s="7"/>
      <c r="BT55" s="124" t="s">
        <v>78</v>
      </c>
      <c r="BV55" s="124" t="s">
        <v>72</v>
      </c>
      <c r="BW55" s="124" t="s">
        <v>79</v>
      </c>
      <c r="BX55" s="124" t="s">
        <v>5</v>
      </c>
      <c r="CL55" s="124" t="s">
        <v>19</v>
      </c>
      <c r="CM55" s="124" t="s">
        <v>80</v>
      </c>
    </row>
    <row r="56" s="7" customFormat="1" ht="16.5" customHeight="1">
      <c r="A56" s="112" t="s">
        <v>74</v>
      </c>
      <c r="B56" s="113"/>
      <c r="C56" s="114"/>
      <c r="D56" s="115" t="s">
        <v>81</v>
      </c>
      <c r="E56" s="115"/>
      <c r="F56" s="115"/>
      <c r="G56" s="115"/>
      <c r="H56" s="115"/>
      <c r="I56" s="116"/>
      <c r="J56" s="115" t="s">
        <v>82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'04 - Zdravotechnika'!J30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77</v>
      </c>
      <c r="AR56" s="119"/>
      <c r="AS56" s="120">
        <v>0</v>
      </c>
      <c r="AT56" s="121">
        <f>ROUND(SUM(AV56:AW56),2)</f>
        <v>0</v>
      </c>
      <c r="AU56" s="122">
        <f>'04 - Zdravotechnika'!P90</f>
        <v>0</v>
      </c>
      <c r="AV56" s="121">
        <f>'04 - Zdravotechnika'!J33</f>
        <v>0</v>
      </c>
      <c r="AW56" s="121">
        <f>'04 - Zdravotechnika'!J34</f>
        <v>0</v>
      </c>
      <c r="AX56" s="121">
        <f>'04 - Zdravotechnika'!J35</f>
        <v>0</v>
      </c>
      <c r="AY56" s="121">
        <f>'04 - Zdravotechnika'!J36</f>
        <v>0</v>
      </c>
      <c r="AZ56" s="121">
        <f>'04 - Zdravotechnika'!F33</f>
        <v>0</v>
      </c>
      <c r="BA56" s="121">
        <f>'04 - Zdravotechnika'!F34</f>
        <v>0</v>
      </c>
      <c r="BB56" s="121">
        <f>'04 - Zdravotechnika'!F35</f>
        <v>0</v>
      </c>
      <c r="BC56" s="121">
        <f>'04 - Zdravotechnika'!F36</f>
        <v>0</v>
      </c>
      <c r="BD56" s="123">
        <f>'04 - Zdravotechnika'!F37</f>
        <v>0</v>
      </c>
      <c r="BE56" s="7"/>
      <c r="BT56" s="124" t="s">
        <v>78</v>
      </c>
      <c r="BV56" s="124" t="s">
        <v>72</v>
      </c>
      <c r="BW56" s="124" t="s">
        <v>83</v>
      </c>
      <c r="BX56" s="124" t="s">
        <v>5</v>
      </c>
      <c r="CL56" s="124" t="s">
        <v>19</v>
      </c>
      <c r="CM56" s="124" t="s">
        <v>80</v>
      </c>
    </row>
    <row r="57" s="7" customFormat="1" ht="16.5" customHeight="1">
      <c r="A57" s="112" t="s">
        <v>74</v>
      </c>
      <c r="B57" s="113"/>
      <c r="C57" s="114"/>
      <c r="D57" s="115" t="s">
        <v>84</v>
      </c>
      <c r="E57" s="115"/>
      <c r="F57" s="115"/>
      <c r="G57" s="115"/>
      <c r="H57" s="115"/>
      <c r="I57" s="116"/>
      <c r="J57" s="115" t="s">
        <v>85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'05 - Plynoinstalace'!J30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77</v>
      </c>
      <c r="AR57" s="119"/>
      <c r="AS57" s="120">
        <v>0</v>
      </c>
      <c r="AT57" s="121">
        <f>ROUND(SUM(AV57:AW57),2)</f>
        <v>0</v>
      </c>
      <c r="AU57" s="122">
        <f>'05 - Plynoinstalace'!P81</f>
        <v>0</v>
      </c>
      <c r="AV57" s="121">
        <f>'05 - Plynoinstalace'!J33</f>
        <v>0</v>
      </c>
      <c r="AW57" s="121">
        <f>'05 - Plynoinstalace'!J34</f>
        <v>0</v>
      </c>
      <c r="AX57" s="121">
        <f>'05 - Plynoinstalace'!J35</f>
        <v>0</v>
      </c>
      <c r="AY57" s="121">
        <f>'05 - Plynoinstalace'!J36</f>
        <v>0</v>
      </c>
      <c r="AZ57" s="121">
        <f>'05 - Plynoinstalace'!F33</f>
        <v>0</v>
      </c>
      <c r="BA57" s="121">
        <f>'05 - Plynoinstalace'!F34</f>
        <v>0</v>
      </c>
      <c r="BB57" s="121">
        <f>'05 - Plynoinstalace'!F35</f>
        <v>0</v>
      </c>
      <c r="BC57" s="121">
        <f>'05 - Plynoinstalace'!F36</f>
        <v>0</v>
      </c>
      <c r="BD57" s="123">
        <f>'05 - Plynoinstalace'!F37</f>
        <v>0</v>
      </c>
      <c r="BE57" s="7"/>
      <c r="BT57" s="124" t="s">
        <v>78</v>
      </c>
      <c r="BV57" s="124" t="s">
        <v>72</v>
      </c>
      <c r="BW57" s="124" t="s">
        <v>86</v>
      </c>
      <c r="BX57" s="124" t="s">
        <v>5</v>
      </c>
      <c r="CL57" s="124" t="s">
        <v>19</v>
      </c>
      <c r="CM57" s="124" t="s">
        <v>80</v>
      </c>
    </row>
    <row r="58" s="7" customFormat="1" ht="16.5" customHeight="1">
      <c r="A58" s="112" t="s">
        <v>74</v>
      </c>
      <c r="B58" s="113"/>
      <c r="C58" s="114"/>
      <c r="D58" s="115" t="s">
        <v>87</v>
      </c>
      <c r="E58" s="115"/>
      <c r="F58" s="115"/>
      <c r="G58" s="115"/>
      <c r="H58" s="115"/>
      <c r="I58" s="116"/>
      <c r="J58" s="115" t="s">
        <v>88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'06 - Vzduchotechnika'!J30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77</v>
      </c>
      <c r="AR58" s="119"/>
      <c r="AS58" s="120">
        <v>0</v>
      </c>
      <c r="AT58" s="121">
        <f>ROUND(SUM(AV58:AW58),2)</f>
        <v>0</v>
      </c>
      <c r="AU58" s="122">
        <f>'06 - Vzduchotechnika'!P81</f>
        <v>0</v>
      </c>
      <c r="AV58" s="121">
        <f>'06 - Vzduchotechnika'!J33</f>
        <v>0</v>
      </c>
      <c r="AW58" s="121">
        <f>'06 - Vzduchotechnika'!J34</f>
        <v>0</v>
      </c>
      <c r="AX58" s="121">
        <f>'06 - Vzduchotechnika'!J35</f>
        <v>0</v>
      </c>
      <c r="AY58" s="121">
        <f>'06 - Vzduchotechnika'!J36</f>
        <v>0</v>
      </c>
      <c r="AZ58" s="121">
        <f>'06 - Vzduchotechnika'!F33</f>
        <v>0</v>
      </c>
      <c r="BA58" s="121">
        <f>'06 - Vzduchotechnika'!F34</f>
        <v>0</v>
      </c>
      <c r="BB58" s="121">
        <f>'06 - Vzduchotechnika'!F35</f>
        <v>0</v>
      </c>
      <c r="BC58" s="121">
        <f>'06 - Vzduchotechnika'!F36</f>
        <v>0</v>
      </c>
      <c r="BD58" s="123">
        <f>'06 - Vzduchotechnika'!F37</f>
        <v>0</v>
      </c>
      <c r="BE58" s="7"/>
      <c r="BT58" s="124" t="s">
        <v>78</v>
      </c>
      <c r="BV58" s="124" t="s">
        <v>72</v>
      </c>
      <c r="BW58" s="124" t="s">
        <v>89</v>
      </c>
      <c r="BX58" s="124" t="s">
        <v>5</v>
      </c>
      <c r="CL58" s="124" t="s">
        <v>19</v>
      </c>
      <c r="CM58" s="124" t="s">
        <v>80</v>
      </c>
    </row>
    <row r="59" s="7" customFormat="1" ht="16.5" customHeight="1">
      <c r="A59" s="112" t="s">
        <v>74</v>
      </c>
      <c r="B59" s="113"/>
      <c r="C59" s="114"/>
      <c r="D59" s="115" t="s">
        <v>90</v>
      </c>
      <c r="E59" s="115"/>
      <c r="F59" s="115"/>
      <c r="G59" s="115"/>
      <c r="H59" s="115"/>
      <c r="I59" s="116"/>
      <c r="J59" s="115" t="s">
        <v>91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'07 - Silnoproud'!J30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77</v>
      </c>
      <c r="AR59" s="119"/>
      <c r="AS59" s="125">
        <v>0</v>
      </c>
      <c r="AT59" s="126">
        <f>ROUND(SUM(AV59:AW59),2)</f>
        <v>0</v>
      </c>
      <c r="AU59" s="127">
        <f>'07 - Silnoproud'!P81</f>
        <v>0</v>
      </c>
      <c r="AV59" s="126">
        <f>'07 - Silnoproud'!J33</f>
        <v>0</v>
      </c>
      <c r="AW59" s="126">
        <f>'07 - Silnoproud'!J34</f>
        <v>0</v>
      </c>
      <c r="AX59" s="126">
        <f>'07 - Silnoproud'!J35</f>
        <v>0</v>
      </c>
      <c r="AY59" s="126">
        <f>'07 - Silnoproud'!J36</f>
        <v>0</v>
      </c>
      <c r="AZ59" s="126">
        <f>'07 - Silnoproud'!F33</f>
        <v>0</v>
      </c>
      <c r="BA59" s="126">
        <f>'07 - Silnoproud'!F34</f>
        <v>0</v>
      </c>
      <c r="BB59" s="126">
        <f>'07 - Silnoproud'!F35</f>
        <v>0</v>
      </c>
      <c r="BC59" s="126">
        <f>'07 - Silnoproud'!F36</f>
        <v>0</v>
      </c>
      <c r="BD59" s="128">
        <f>'07 - Silnoproud'!F37</f>
        <v>0</v>
      </c>
      <c r="BE59" s="7"/>
      <c r="BT59" s="124" t="s">
        <v>78</v>
      </c>
      <c r="BV59" s="124" t="s">
        <v>72</v>
      </c>
      <c r="BW59" s="124" t="s">
        <v>92</v>
      </c>
      <c r="BX59" s="124" t="s">
        <v>5</v>
      </c>
      <c r="CL59" s="124" t="s">
        <v>19</v>
      </c>
      <c r="CM59" s="124" t="s">
        <v>80</v>
      </c>
    </row>
    <row r="60" s="2" customFormat="1" ht="30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5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</row>
    <row r="61" s="2" customFormat="1" ht="6.96" customHeight="1">
      <c r="A61" s="39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45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</row>
  </sheetData>
  <sheetProtection sheet="1" formatColumns="0" formatRows="0" objects="1" scenarios="1" spinCount="100000" saltValue="oSAPTrjEmlngGvIcLX83yhWc/poG7AZZpx25c5qBRI7zOHCCa1iMdfyR23yeGE03OPCyMny5xedjkq6zyxFzhw==" hashValue="WSnzLuN4X7JnyKG1EAhuR6LJ8emghysfT/iMsZfnEyvmsJWY2fJ31WWdVOk3qYfOYyJZutrQLFS4RvQVP7XKdg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Stavební část'!C2" display="/"/>
    <hyperlink ref="A56" location="'04 - Zdravotechnika'!C2" display="/"/>
    <hyperlink ref="A57" location="'05 - Plynoinstalace'!C2" display="/"/>
    <hyperlink ref="A58" location="'06 - Vzduchotechnika'!C2" display="/"/>
    <hyperlink ref="A59" location="'07 - Silnoproud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79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80</v>
      </c>
    </row>
    <row r="4" s="1" customFormat="1" ht="24.96" customHeight="1">
      <c r="B4" s="21"/>
      <c r="D4" s="131" t="s">
        <v>93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Rekonstrukce vzduchotechniky kuchyně, havarijní stav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94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95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1.8.2020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34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145">
        <f>ROUND(J98,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38</v>
      </c>
      <c r="G32" s="39"/>
      <c r="H32" s="39"/>
      <c r="I32" s="146" t="s">
        <v>37</v>
      </c>
      <c r="J32" s="146" t="s">
        <v>39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40</v>
      </c>
      <c r="E33" s="133" t="s">
        <v>41</v>
      </c>
      <c r="F33" s="148">
        <f>ROUND((SUM(BE98:BE317)),  2)</f>
        <v>0</v>
      </c>
      <c r="G33" s="39"/>
      <c r="H33" s="39"/>
      <c r="I33" s="149">
        <v>0.20999999999999999</v>
      </c>
      <c r="J33" s="148">
        <f>ROUND(((SUM(BE98:BE317))*I33),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42</v>
      </c>
      <c r="F34" s="148">
        <f>ROUND((SUM(BF98:BF317)),  2)</f>
        <v>0</v>
      </c>
      <c r="G34" s="39"/>
      <c r="H34" s="39"/>
      <c r="I34" s="149">
        <v>0.14999999999999999</v>
      </c>
      <c r="J34" s="148">
        <f>ROUND(((SUM(BF98:BF317))*I34),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43</v>
      </c>
      <c r="F35" s="148">
        <f>ROUND((SUM(BG98:BG317)),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44</v>
      </c>
      <c r="F36" s="148">
        <f>ROUND((SUM(BH98:BH317)),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45</v>
      </c>
      <c r="F37" s="148">
        <f>ROUND((SUM(BI98:BI317)),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46</v>
      </c>
      <c r="E39" s="152"/>
      <c r="F39" s="152"/>
      <c r="G39" s="153" t="s">
        <v>47</v>
      </c>
      <c r="H39" s="154" t="s">
        <v>48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Rekonstrukce vzduchotechniky kuchyně, havarijní stav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94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01 - Stavební část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Hustopeče u Brna</v>
      </c>
      <c r="G52" s="41"/>
      <c r="H52" s="41"/>
      <c r="I52" s="33" t="s">
        <v>23</v>
      </c>
      <c r="J52" s="73" t="str">
        <f>IF(J12="","",J12)</f>
        <v>1.8.2020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97</v>
      </c>
      <c r="D57" s="163"/>
      <c r="E57" s="163"/>
      <c r="F57" s="163"/>
      <c r="G57" s="163"/>
      <c r="H57" s="163"/>
      <c r="I57" s="163"/>
      <c r="J57" s="164" t="s">
        <v>98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68</v>
      </c>
      <c r="D59" s="41"/>
      <c r="E59" s="41"/>
      <c r="F59" s="41"/>
      <c r="G59" s="41"/>
      <c r="H59" s="41"/>
      <c r="I59" s="41"/>
      <c r="J59" s="103">
        <f>J98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99</v>
      </c>
    </row>
    <row r="60" s="9" customFormat="1" ht="24.96" customHeight="1">
      <c r="A60" s="9"/>
      <c r="B60" s="166"/>
      <c r="C60" s="167"/>
      <c r="D60" s="168" t="s">
        <v>100</v>
      </c>
      <c r="E60" s="169"/>
      <c r="F60" s="169"/>
      <c r="G60" s="169"/>
      <c r="H60" s="169"/>
      <c r="I60" s="169"/>
      <c r="J60" s="170">
        <f>J99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101</v>
      </c>
      <c r="E61" s="175"/>
      <c r="F61" s="175"/>
      <c r="G61" s="175"/>
      <c r="H61" s="175"/>
      <c r="I61" s="175"/>
      <c r="J61" s="176">
        <f>J100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102</v>
      </c>
      <c r="E62" s="175"/>
      <c r="F62" s="175"/>
      <c r="G62" s="175"/>
      <c r="H62" s="175"/>
      <c r="I62" s="175"/>
      <c r="J62" s="176">
        <f>J112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103</v>
      </c>
      <c r="E63" s="175"/>
      <c r="F63" s="175"/>
      <c r="G63" s="175"/>
      <c r="H63" s="175"/>
      <c r="I63" s="175"/>
      <c r="J63" s="176">
        <f>J115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104</v>
      </c>
      <c r="E64" s="175"/>
      <c r="F64" s="175"/>
      <c r="G64" s="175"/>
      <c r="H64" s="175"/>
      <c r="I64" s="175"/>
      <c r="J64" s="176">
        <f>J128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105</v>
      </c>
      <c r="E65" s="175"/>
      <c r="F65" s="175"/>
      <c r="G65" s="175"/>
      <c r="H65" s="175"/>
      <c r="I65" s="175"/>
      <c r="J65" s="176">
        <f>J181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106</v>
      </c>
      <c r="E66" s="175"/>
      <c r="F66" s="175"/>
      <c r="G66" s="175"/>
      <c r="H66" s="175"/>
      <c r="I66" s="175"/>
      <c r="J66" s="176">
        <f>J217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107</v>
      </c>
      <c r="E67" s="175"/>
      <c r="F67" s="175"/>
      <c r="G67" s="175"/>
      <c r="H67" s="175"/>
      <c r="I67" s="175"/>
      <c r="J67" s="176">
        <f>J223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6"/>
      <c r="C68" s="167"/>
      <c r="D68" s="168" t="s">
        <v>108</v>
      </c>
      <c r="E68" s="169"/>
      <c r="F68" s="169"/>
      <c r="G68" s="169"/>
      <c r="H68" s="169"/>
      <c r="I68" s="169"/>
      <c r="J68" s="170">
        <f>J225</f>
        <v>0</v>
      </c>
      <c r="K68" s="167"/>
      <c r="L68" s="17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2"/>
      <c r="C69" s="173"/>
      <c r="D69" s="174" t="s">
        <v>109</v>
      </c>
      <c r="E69" s="175"/>
      <c r="F69" s="175"/>
      <c r="G69" s="175"/>
      <c r="H69" s="175"/>
      <c r="I69" s="175"/>
      <c r="J69" s="176">
        <f>J226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110</v>
      </c>
      <c r="E70" s="175"/>
      <c r="F70" s="175"/>
      <c r="G70" s="175"/>
      <c r="H70" s="175"/>
      <c r="I70" s="175"/>
      <c r="J70" s="176">
        <f>J249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111</v>
      </c>
      <c r="E71" s="175"/>
      <c r="F71" s="175"/>
      <c r="G71" s="175"/>
      <c r="H71" s="175"/>
      <c r="I71" s="175"/>
      <c r="J71" s="176">
        <f>J259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2"/>
      <c r="C72" s="173"/>
      <c r="D72" s="174" t="s">
        <v>112</v>
      </c>
      <c r="E72" s="175"/>
      <c r="F72" s="175"/>
      <c r="G72" s="175"/>
      <c r="H72" s="175"/>
      <c r="I72" s="175"/>
      <c r="J72" s="176">
        <f>J265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2"/>
      <c r="C73" s="173"/>
      <c r="D73" s="174" t="s">
        <v>113</v>
      </c>
      <c r="E73" s="175"/>
      <c r="F73" s="175"/>
      <c r="G73" s="175"/>
      <c r="H73" s="175"/>
      <c r="I73" s="175"/>
      <c r="J73" s="176">
        <f>J274</f>
        <v>0</v>
      </c>
      <c r="K73" s="173"/>
      <c r="L73" s="17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2"/>
      <c r="C74" s="173"/>
      <c r="D74" s="174" t="s">
        <v>114</v>
      </c>
      <c r="E74" s="175"/>
      <c r="F74" s="175"/>
      <c r="G74" s="175"/>
      <c r="H74" s="175"/>
      <c r="I74" s="175"/>
      <c r="J74" s="176">
        <f>J281</f>
        <v>0</v>
      </c>
      <c r="K74" s="173"/>
      <c r="L74" s="17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2"/>
      <c r="C75" s="173"/>
      <c r="D75" s="174" t="s">
        <v>115</v>
      </c>
      <c r="E75" s="175"/>
      <c r="F75" s="175"/>
      <c r="G75" s="175"/>
      <c r="H75" s="175"/>
      <c r="I75" s="175"/>
      <c r="J75" s="176">
        <f>J295</f>
        <v>0</v>
      </c>
      <c r="K75" s="173"/>
      <c r="L75" s="17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2"/>
      <c r="C76" s="173"/>
      <c r="D76" s="174" t="s">
        <v>116</v>
      </c>
      <c r="E76" s="175"/>
      <c r="F76" s="175"/>
      <c r="G76" s="175"/>
      <c r="H76" s="175"/>
      <c r="I76" s="175"/>
      <c r="J76" s="176">
        <f>J311</f>
        <v>0</v>
      </c>
      <c r="K76" s="173"/>
      <c r="L76" s="17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9" customFormat="1" ht="24.96" customHeight="1">
      <c r="A77" s="9"/>
      <c r="B77" s="166"/>
      <c r="C77" s="167"/>
      <c r="D77" s="168" t="s">
        <v>117</v>
      </c>
      <c r="E77" s="169"/>
      <c r="F77" s="169"/>
      <c r="G77" s="169"/>
      <c r="H77" s="169"/>
      <c r="I77" s="169"/>
      <c r="J77" s="170">
        <f>J315</f>
        <v>0</v>
      </c>
      <c r="K77" s="167"/>
      <c r="L77" s="171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78" s="10" customFormat="1" ht="19.92" customHeight="1">
      <c r="A78" s="10"/>
      <c r="B78" s="172"/>
      <c r="C78" s="173"/>
      <c r="D78" s="174" t="s">
        <v>118</v>
      </c>
      <c r="E78" s="175"/>
      <c r="F78" s="175"/>
      <c r="G78" s="175"/>
      <c r="H78" s="175"/>
      <c r="I78" s="175"/>
      <c r="J78" s="176">
        <f>J316</f>
        <v>0</v>
      </c>
      <c r="K78" s="173"/>
      <c r="L78" s="177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2" customFormat="1" ht="21.84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60"/>
      <c r="C80" s="61"/>
      <c r="D80" s="61"/>
      <c r="E80" s="61"/>
      <c r="F80" s="61"/>
      <c r="G80" s="61"/>
      <c r="H80" s="61"/>
      <c r="I80" s="61"/>
      <c r="J80" s="61"/>
      <c r="K80" s="6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4" s="2" customFormat="1" ht="6.96" customHeight="1">
      <c r="A84" s="39"/>
      <c r="B84" s="62"/>
      <c r="C84" s="63"/>
      <c r="D84" s="63"/>
      <c r="E84" s="63"/>
      <c r="F84" s="63"/>
      <c r="G84" s="63"/>
      <c r="H84" s="63"/>
      <c r="I84" s="63"/>
      <c r="J84" s="63"/>
      <c r="K84" s="63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4.96" customHeight="1">
      <c r="A85" s="39"/>
      <c r="B85" s="40"/>
      <c r="C85" s="24" t="s">
        <v>119</v>
      </c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16</v>
      </c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6.5" customHeight="1">
      <c r="A88" s="39"/>
      <c r="B88" s="40"/>
      <c r="C88" s="41"/>
      <c r="D88" s="41"/>
      <c r="E88" s="161" t="str">
        <f>E7</f>
        <v>Rekonstrukce vzduchotechniky kuchyně, havarijní stav</v>
      </c>
      <c r="F88" s="33"/>
      <c r="G88" s="33"/>
      <c r="H88" s="33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94</v>
      </c>
      <c r="D89" s="41"/>
      <c r="E89" s="41"/>
      <c r="F89" s="41"/>
      <c r="G89" s="41"/>
      <c r="H89" s="41"/>
      <c r="I89" s="41"/>
      <c r="J89" s="41"/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6.5" customHeight="1">
      <c r="A90" s="39"/>
      <c r="B90" s="40"/>
      <c r="C90" s="41"/>
      <c r="D90" s="41"/>
      <c r="E90" s="70" t="str">
        <f>E9</f>
        <v>01 - Stavební část</v>
      </c>
      <c r="F90" s="41"/>
      <c r="G90" s="41"/>
      <c r="H90" s="41"/>
      <c r="I90" s="41"/>
      <c r="J90" s="41"/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6.96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3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2" customHeight="1">
      <c r="A92" s="39"/>
      <c r="B92" s="40"/>
      <c r="C92" s="33" t="s">
        <v>21</v>
      </c>
      <c r="D92" s="41"/>
      <c r="E92" s="41"/>
      <c r="F92" s="28" t="str">
        <f>F12</f>
        <v>Hustopeče u Brna</v>
      </c>
      <c r="G92" s="41"/>
      <c r="H92" s="41"/>
      <c r="I92" s="33" t="s">
        <v>23</v>
      </c>
      <c r="J92" s="73" t="str">
        <f>IF(J12="","",J12)</f>
        <v>1.8.2020</v>
      </c>
      <c r="K92" s="41"/>
      <c r="L92" s="13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6.96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13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25</v>
      </c>
      <c r="D94" s="41"/>
      <c r="E94" s="41"/>
      <c r="F94" s="28" t="str">
        <f>E15</f>
        <v xml:space="preserve"> </v>
      </c>
      <c r="G94" s="41"/>
      <c r="H94" s="41"/>
      <c r="I94" s="33" t="s">
        <v>31</v>
      </c>
      <c r="J94" s="37" t="str">
        <f>E21</f>
        <v xml:space="preserve"> </v>
      </c>
      <c r="K94" s="41"/>
      <c r="L94" s="13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29</v>
      </c>
      <c r="D95" s="41"/>
      <c r="E95" s="41"/>
      <c r="F95" s="28" t="str">
        <f>IF(E18="","",E18)</f>
        <v>Vyplň údaj</v>
      </c>
      <c r="G95" s="41"/>
      <c r="H95" s="41"/>
      <c r="I95" s="33" t="s">
        <v>33</v>
      </c>
      <c r="J95" s="37" t="str">
        <f>E24</f>
        <v xml:space="preserve"> </v>
      </c>
      <c r="K95" s="41"/>
      <c r="L95" s="135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0.32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135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11" customFormat="1" ht="29.28" customHeight="1">
      <c r="A97" s="178"/>
      <c r="B97" s="179"/>
      <c r="C97" s="180" t="s">
        <v>120</v>
      </c>
      <c r="D97" s="181" t="s">
        <v>55</v>
      </c>
      <c r="E97" s="181" t="s">
        <v>51</v>
      </c>
      <c r="F97" s="181" t="s">
        <v>52</v>
      </c>
      <c r="G97" s="181" t="s">
        <v>121</v>
      </c>
      <c r="H97" s="181" t="s">
        <v>122</v>
      </c>
      <c r="I97" s="181" t="s">
        <v>123</v>
      </c>
      <c r="J97" s="181" t="s">
        <v>98</v>
      </c>
      <c r="K97" s="182" t="s">
        <v>124</v>
      </c>
      <c r="L97" s="183"/>
      <c r="M97" s="93" t="s">
        <v>19</v>
      </c>
      <c r="N97" s="94" t="s">
        <v>40</v>
      </c>
      <c r="O97" s="94" t="s">
        <v>125</v>
      </c>
      <c r="P97" s="94" t="s">
        <v>126</v>
      </c>
      <c r="Q97" s="94" t="s">
        <v>127</v>
      </c>
      <c r="R97" s="94" t="s">
        <v>128</v>
      </c>
      <c r="S97" s="94" t="s">
        <v>129</v>
      </c>
      <c r="T97" s="95" t="s">
        <v>130</v>
      </c>
      <c r="U97" s="178"/>
      <c r="V97" s="178"/>
      <c r="W97" s="178"/>
      <c r="X97" s="178"/>
      <c r="Y97" s="178"/>
      <c r="Z97" s="178"/>
      <c r="AA97" s="178"/>
      <c r="AB97" s="178"/>
      <c r="AC97" s="178"/>
      <c r="AD97" s="178"/>
      <c r="AE97" s="178"/>
    </row>
    <row r="98" s="2" customFormat="1" ht="22.8" customHeight="1">
      <c r="A98" s="39"/>
      <c r="B98" s="40"/>
      <c r="C98" s="100" t="s">
        <v>131</v>
      </c>
      <c r="D98" s="41"/>
      <c r="E98" s="41"/>
      <c r="F98" s="41"/>
      <c r="G98" s="41"/>
      <c r="H98" s="41"/>
      <c r="I98" s="41"/>
      <c r="J98" s="184">
        <f>BK98</f>
        <v>0</v>
      </c>
      <c r="K98" s="41"/>
      <c r="L98" s="45"/>
      <c r="M98" s="96"/>
      <c r="N98" s="185"/>
      <c r="O98" s="97"/>
      <c r="P98" s="186">
        <f>P99+P225+P315</f>
        <v>0</v>
      </c>
      <c r="Q98" s="97"/>
      <c r="R98" s="186">
        <f>R99+R225+R315</f>
        <v>22.225857049999995</v>
      </c>
      <c r="S98" s="97"/>
      <c r="T98" s="187">
        <f>T99+T225+T315</f>
        <v>7.3449730000000004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69</v>
      </c>
      <c r="AU98" s="18" t="s">
        <v>99</v>
      </c>
      <c r="BK98" s="188">
        <f>BK99+BK225+BK315</f>
        <v>0</v>
      </c>
    </row>
    <row r="99" s="12" customFormat="1" ht="25.92" customHeight="1">
      <c r="A99" s="12"/>
      <c r="B99" s="189"/>
      <c r="C99" s="190"/>
      <c r="D99" s="191" t="s">
        <v>69</v>
      </c>
      <c r="E99" s="192" t="s">
        <v>132</v>
      </c>
      <c r="F99" s="192" t="s">
        <v>133</v>
      </c>
      <c r="G99" s="190"/>
      <c r="H99" s="190"/>
      <c r="I99" s="193"/>
      <c r="J99" s="194">
        <f>BK99</f>
        <v>0</v>
      </c>
      <c r="K99" s="190"/>
      <c r="L99" s="195"/>
      <c r="M99" s="196"/>
      <c r="N99" s="197"/>
      <c r="O99" s="197"/>
      <c r="P99" s="198">
        <f>P100+P112+P115+P128+P181+P217+P223</f>
        <v>0</v>
      </c>
      <c r="Q99" s="197"/>
      <c r="R99" s="198">
        <f>R100+R112+R115+R128+R181+R217+R223</f>
        <v>21.103364849999995</v>
      </c>
      <c r="S99" s="197"/>
      <c r="T99" s="199">
        <f>T100+T112+T115+T128+T181+T217+T223</f>
        <v>7.3007500000000007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0" t="s">
        <v>78</v>
      </c>
      <c r="AT99" s="201" t="s">
        <v>69</v>
      </c>
      <c r="AU99" s="201" t="s">
        <v>70</v>
      </c>
      <c r="AY99" s="200" t="s">
        <v>134</v>
      </c>
      <c r="BK99" s="202">
        <f>BK100+BK112+BK115+BK128+BK181+BK217+BK223</f>
        <v>0</v>
      </c>
    </row>
    <row r="100" s="12" customFormat="1" ht="22.8" customHeight="1">
      <c r="A100" s="12"/>
      <c r="B100" s="189"/>
      <c r="C100" s="190"/>
      <c r="D100" s="191" t="s">
        <v>69</v>
      </c>
      <c r="E100" s="203" t="s">
        <v>78</v>
      </c>
      <c r="F100" s="203" t="s">
        <v>135</v>
      </c>
      <c r="G100" s="190"/>
      <c r="H100" s="190"/>
      <c r="I100" s="193"/>
      <c r="J100" s="204">
        <f>BK100</f>
        <v>0</v>
      </c>
      <c r="K100" s="190"/>
      <c r="L100" s="195"/>
      <c r="M100" s="196"/>
      <c r="N100" s="197"/>
      <c r="O100" s="197"/>
      <c r="P100" s="198">
        <f>SUM(P101:P111)</f>
        <v>0</v>
      </c>
      <c r="Q100" s="197"/>
      <c r="R100" s="198">
        <f>SUM(R101:R111)</f>
        <v>0</v>
      </c>
      <c r="S100" s="197"/>
      <c r="T100" s="199">
        <f>SUM(T101:T111)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0" t="s">
        <v>78</v>
      </c>
      <c r="AT100" s="201" t="s">
        <v>69</v>
      </c>
      <c r="AU100" s="201" t="s">
        <v>78</v>
      </c>
      <c r="AY100" s="200" t="s">
        <v>134</v>
      </c>
      <c r="BK100" s="202">
        <f>SUM(BK101:BK111)</f>
        <v>0</v>
      </c>
    </row>
    <row r="101" s="2" customFormat="1" ht="24.15" customHeight="1">
      <c r="A101" s="39"/>
      <c r="B101" s="40"/>
      <c r="C101" s="205" t="s">
        <v>78</v>
      </c>
      <c r="D101" s="205" t="s">
        <v>136</v>
      </c>
      <c r="E101" s="206" t="s">
        <v>137</v>
      </c>
      <c r="F101" s="207" t="s">
        <v>138</v>
      </c>
      <c r="G101" s="208" t="s">
        <v>139</v>
      </c>
      <c r="H101" s="209">
        <v>1.1519999999999999</v>
      </c>
      <c r="I101" s="210"/>
      <c r="J101" s="211">
        <f>ROUND(I101*H101,2)</f>
        <v>0</v>
      </c>
      <c r="K101" s="207" t="s">
        <v>140</v>
      </c>
      <c r="L101" s="45"/>
      <c r="M101" s="212" t="s">
        <v>19</v>
      </c>
      <c r="N101" s="213" t="s">
        <v>41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141</v>
      </c>
      <c r="AT101" s="216" t="s">
        <v>136</v>
      </c>
      <c r="AU101" s="216" t="s">
        <v>80</v>
      </c>
      <c r="AY101" s="18" t="s">
        <v>134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78</v>
      </c>
      <c r="BK101" s="217">
        <f>ROUND(I101*H101,2)</f>
        <v>0</v>
      </c>
      <c r="BL101" s="18" t="s">
        <v>141</v>
      </c>
      <c r="BM101" s="216" t="s">
        <v>142</v>
      </c>
    </row>
    <row r="102" s="13" customFormat="1">
      <c r="A102" s="13"/>
      <c r="B102" s="218"/>
      <c r="C102" s="219"/>
      <c r="D102" s="220" t="s">
        <v>143</v>
      </c>
      <c r="E102" s="221" t="s">
        <v>19</v>
      </c>
      <c r="F102" s="222" t="s">
        <v>144</v>
      </c>
      <c r="G102" s="219"/>
      <c r="H102" s="223">
        <v>1.1519999999999999</v>
      </c>
      <c r="I102" s="224"/>
      <c r="J102" s="219"/>
      <c r="K102" s="219"/>
      <c r="L102" s="225"/>
      <c r="M102" s="226"/>
      <c r="N102" s="227"/>
      <c r="O102" s="227"/>
      <c r="P102" s="227"/>
      <c r="Q102" s="227"/>
      <c r="R102" s="227"/>
      <c r="S102" s="227"/>
      <c r="T102" s="228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29" t="s">
        <v>143</v>
      </c>
      <c r="AU102" s="229" t="s">
        <v>80</v>
      </c>
      <c r="AV102" s="13" t="s">
        <v>80</v>
      </c>
      <c r="AW102" s="13" t="s">
        <v>32</v>
      </c>
      <c r="AX102" s="13" t="s">
        <v>78</v>
      </c>
      <c r="AY102" s="229" t="s">
        <v>134</v>
      </c>
    </row>
    <row r="103" s="2" customFormat="1" ht="24.15" customHeight="1">
      <c r="A103" s="39"/>
      <c r="B103" s="40"/>
      <c r="C103" s="205" t="s">
        <v>145</v>
      </c>
      <c r="D103" s="205" t="s">
        <v>136</v>
      </c>
      <c r="E103" s="206" t="s">
        <v>146</v>
      </c>
      <c r="F103" s="207" t="s">
        <v>147</v>
      </c>
      <c r="G103" s="208" t="s">
        <v>139</v>
      </c>
      <c r="H103" s="209">
        <v>1.1519999999999999</v>
      </c>
      <c r="I103" s="210"/>
      <c r="J103" s="211">
        <f>ROUND(I103*H103,2)</f>
        <v>0</v>
      </c>
      <c r="K103" s="207" t="s">
        <v>140</v>
      </c>
      <c r="L103" s="45"/>
      <c r="M103" s="212" t="s">
        <v>19</v>
      </c>
      <c r="N103" s="213" t="s">
        <v>41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141</v>
      </c>
      <c r="AT103" s="216" t="s">
        <v>136</v>
      </c>
      <c r="AU103" s="216" t="s">
        <v>80</v>
      </c>
      <c r="AY103" s="18" t="s">
        <v>134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78</v>
      </c>
      <c r="BK103" s="217">
        <f>ROUND(I103*H103,2)</f>
        <v>0</v>
      </c>
      <c r="BL103" s="18" t="s">
        <v>141</v>
      </c>
      <c r="BM103" s="216" t="s">
        <v>148</v>
      </c>
    </row>
    <row r="104" s="2" customFormat="1" ht="37.8" customHeight="1">
      <c r="A104" s="39"/>
      <c r="B104" s="40"/>
      <c r="C104" s="205" t="s">
        <v>141</v>
      </c>
      <c r="D104" s="205" t="s">
        <v>136</v>
      </c>
      <c r="E104" s="206" t="s">
        <v>149</v>
      </c>
      <c r="F104" s="207" t="s">
        <v>150</v>
      </c>
      <c r="G104" s="208" t="s">
        <v>139</v>
      </c>
      <c r="H104" s="209">
        <v>1.1519999999999999</v>
      </c>
      <c r="I104" s="210"/>
      <c r="J104" s="211">
        <f>ROUND(I104*H104,2)</f>
        <v>0</v>
      </c>
      <c r="K104" s="207" t="s">
        <v>140</v>
      </c>
      <c r="L104" s="45"/>
      <c r="M104" s="212" t="s">
        <v>19</v>
      </c>
      <c r="N104" s="213" t="s">
        <v>41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141</v>
      </c>
      <c r="AT104" s="216" t="s">
        <v>136</v>
      </c>
      <c r="AU104" s="216" t="s">
        <v>80</v>
      </c>
      <c r="AY104" s="18" t="s">
        <v>134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78</v>
      </c>
      <c r="BK104" s="217">
        <f>ROUND(I104*H104,2)</f>
        <v>0</v>
      </c>
      <c r="BL104" s="18" t="s">
        <v>141</v>
      </c>
      <c r="BM104" s="216" t="s">
        <v>151</v>
      </c>
    </row>
    <row r="105" s="2" customFormat="1" ht="37.8" customHeight="1">
      <c r="A105" s="39"/>
      <c r="B105" s="40"/>
      <c r="C105" s="205" t="s">
        <v>152</v>
      </c>
      <c r="D105" s="205" t="s">
        <v>136</v>
      </c>
      <c r="E105" s="206" t="s">
        <v>153</v>
      </c>
      <c r="F105" s="207" t="s">
        <v>154</v>
      </c>
      <c r="G105" s="208" t="s">
        <v>139</v>
      </c>
      <c r="H105" s="209">
        <v>1.1519999999999999</v>
      </c>
      <c r="I105" s="210"/>
      <c r="J105" s="211">
        <f>ROUND(I105*H105,2)</f>
        <v>0</v>
      </c>
      <c r="K105" s="207" t="s">
        <v>140</v>
      </c>
      <c r="L105" s="45"/>
      <c r="M105" s="212" t="s">
        <v>19</v>
      </c>
      <c r="N105" s="213" t="s">
        <v>41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141</v>
      </c>
      <c r="AT105" s="216" t="s">
        <v>136</v>
      </c>
      <c r="AU105" s="216" t="s">
        <v>80</v>
      </c>
      <c r="AY105" s="18" t="s">
        <v>134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78</v>
      </c>
      <c r="BK105" s="217">
        <f>ROUND(I105*H105,2)</f>
        <v>0</v>
      </c>
      <c r="BL105" s="18" t="s">
        <v>141</v>
      </c>
      <c r="BM105" s="216" t="s">
        <v>155</v>
      </c>
    </row>
    <row r="106" s="2" customFormat="1" ht="37.8" customHeight="1">
      <c r="A106" s="39"/>
      <c r="B106" s="40"/>
      <c r="C106" s="205" t="s">
        <v>156</v>
      </c>
      <c r="D106" s="205" t="s">
        <v>136</v>
      </c>
      <c r="E106" s="206" t="s">
        <v>157</v>
      </c>
      <c r="F106" s="207" t="s">
        <v>158</v>
      </c>
      <c r="G106" s="208" t="s">
        <v>139</v>
      </c>
      <c r="H106" s="209">
        <v>11.52</v>
      </c>
      <c r="I106" s="210"/>
      <c r="J106" s="211">
        <f>ROUND(I106*H106,2)</f>
        <v>0</v>
      </c>
      <c r="K106" s="207" t="s">
        <v>140</v>
      </c>
      <c r="L106" s="45"/>
      <c r="M106" s="212" t="s">
        <v>19</v>
      </c>
      <c r="N106" s="213" t="s">
        <v>41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141</v>
      </c>
      <c r="AT106" s="216" t="s">
        <v>136</v>
      </c>
      <c r="AU106" s="216" t="s">
        <v>80</v>
      </c>
      <c r="AY106" s="18" t="s">
        <v>134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78</v>
      </c>
      <c r="BK106" s="217">
        <f>ROUND(I106*H106,2)</f>
        <v>0</v>
      </c>
      <c r="BL106" s="18" t="s">
        <v>141</v>
      </c>
      <c r="BM106" s="216" t="s">
        <v>159</v>
      </c>
    </row>
    <row r="107" s="13" customFormat="1">
      <c r="A107" s="13"/>
      <c r="B107" s="218"/>
      <c r="C107" s="219"/>
      <c r="D107" s="220" t="s">
        <v>143</v>
      </c>
      <c r="E107" s="219"/>
      <c r="F107" s="222" t="s">
        <v>160</v>
      </c>
      <c r="G107" s="219"/>
      <c r="H107" s="223">
        <v>11.52</v>
      </c>
      <c r="I107" s="224"/>
      <c r="J107" s="219"/>
      <c r="K107" s="219"/>
      <c r="L107" s="225"/>
      <c r="M107" s="226"/>
      <c r="N107" s="227"/>
      <c r="O107" s="227"/>
      <c r="P107" s="227"/>
      <c r="Q107" s="227"/>
      <c r="R107" s="227"/>
      <c r="S107" s="227"/>
      <c r="T107" s="228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29" t="s">
        <v>143</v>
      </c>
      <c r="AU107" s="229" t="s">
        <v>80</v>
      </c>
      <c r="AV107" s="13" t="s">
        <v>80</v>
      </c>
      <c r="AW107" s="13" t="s">
        <v>4</v>
      </c>
      <c r="AX107" s="13" t="s">
        <v>78</v>
      </c>
      <c r="AY107" s="229" t="s">
        <v>134</v>
      </c>
    </row>
    <row r="108" s="2" customFormat="1" ht="24.15" customHeight="1">
      <c r="A108" s="39"/>
      <c r="B108" s="40"/>
      <c r="C108" s="205" t="s">
        <v>161</v>
      </c>
      <c r="D108" s="205" t="s">
        <v>136</v>
      </c>
      <c r="E108" s="206" t="s">
        <v>162</v>
      </c>
      <c r="F108" s="207" t="s">
        <v>163</v>
      </c>
      <c r="G108" s="208" t="s">
        <v>164</v>
      </c>
      <c r="H108" s="209">
        <v>2.3039999999999998</v>
      </c>
      <c r="I108" s="210"/>
      <c r="J108" s="211">
        <f>ROUND(I108*H108,2)</f>
        <v>0</v>
      </c>
      <c r="K108" s="207" t="s">
        <v>140</v>
      </c>
      <c r="L108" s="45"/>
      <c r="M108" s="212" t="s">
        <v>19</v>
      </c>
      <c r="N108" s="213" t="s">
        <v>41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141</v>
      </c>
      <c r="AT108" s="216" t="s">
        <v>136</v>
      </c>
      <c r="AU108" s="216" t="s">
        <v>80</v>
      </c>
      <c r="AY108" s="18" t="s">
        <v>134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78</v>
      </c>
      <c r="BK108" s="217">
        <f>ROUND(I108*H108,2)</f>
        <v>0</v>
      </c>
      <c r="BL108" s="18" t="s">
        <v>141</v>
      </c>
      <c r="BM108" s="216" t="s">
        <v>165</v>
      </c>
    </row>
    <row r="109" s="13" customFormat="1">
      <c r="A109" s="13"/>
      <c r="B109" s="218"/>
      <c r="C109" s="219"/>
      <c r="D109" s="220" t="s">
        <v>143</v>
      </c>
      <c r="E109" s="219"/>
      <c r="F109" s="222" t="s">
        <v>166</v>
      </c>
      <c r="G109" s="219"/>
      <c r="H109" s="223">
        <v>2.3039999999999998</v>
      </c>
      <c r="I109" s="224"/>
      <c r="J109" s="219"/>
      <c r="K109" s="219"/>
      <c r="L109" s="225"/>
      <c r="M109" s="226"/>
      <c r="N109" s="227"/>
      <c r="O109" s="227"/>
      <c r="P109" s="227"/>
      <c r="Q109" s="227"/>
      <c r="R109" s="227"/>
      <c r="S109" s="227"/>
      <c r="T109" s="228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29" t="s">
        <v>143</v>
      </c>
      <c r="AU109" s="229" t="s">
        <v>80</v>
      </c>
      <c r="AV109" s="13" t="s">
        <v>80</v>
      </c>
      <c r="AW109" s="13" t="s">
        <v>4</v>
      </c>
      <c r="AX109" s="13" t="s">
        <v>78</v>
      </c>
      <c r="AY109" s="229" t="s">
        <v>134</v>
      </c>
    </row>
    <row r="110" s="2" customFormat="1" ht="24.15" customHeight="1">
      <c r="A110" s="39"/>
      <c r="B110" s="40"/>
      <c r="C110" s="205" t="s">
        <v>80</v>
      </c>
      <c r="D110" s="205" t="s">
        <v>136</v>
      </c>
      <c r="E110" s="206" t="s">
        <v>167</v>
      </c>
      <c r="F110" s="207" t="s">
        <v>168</v>
      </c>
      <c r="G110" s="208" t="s">
        <v>139</v>
      </c>
      <c r="H110" s="209">
        <v>0.28799999999999998</v>
      </c>
      <c r="I110" s="210"/>
      <c r="J110" s="211">
        <f>ROUND(I110*H110,2)</f>
        <v>0</v>
      </c>
      <c r="K110" s="207" t="s">
        <v>140</v>
      </c>
      <c r="L110" s="45"/>
      <c r="M110" s="212" t="s">
        <v>19</v>
      </c>
      <c r="N110" s="213" t="s">
        <v>41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141</v>
      </c>
      <c r="AT110" s="216" t="s">
        <v>136</v>
      </c>
      <c r="AU110" s="216" t="s">
        <v>80</v>
      </c>
      <c r="AY110" s="18" t="s">
        <v>134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78</v>
      </c>
      <c r="BK110" s="217">
        <f>ROUND(I110*H110,2)</f>
        <v>0</v>
      </c>
      <c r="BL110" s="18" t="s">
        <v>141</v>
      </c>
      <c r="BM110" s="216" t="s">
        <v>169</v>
      </c>
    </row>
    <row r="111" s="13" customFormat="1">
      <c r="A111" s="13"/>
      <c r="B111" s="218"/>
      <c r="C111" s="219"/>
      <c r="D111" s="220" t="s">
        <v>143</v>
      </c>
      <c r="E111" s="221" t="s">
        <v>19</v>
      </c>
      <c r="F111" s="222" t="s">
        <v>170</v>
      </c>
      <c r="G111" s="219"/>
      <c r="H111" s="223">
        <v>0.28799999999999998</v>
      </c>
      <c r="I111" s="224"/>
      <c r="J111" s="219"/>
      <c r="K111" s="219"/>
      <c r="L111" s="225"/>
      <c r="M111" s="226"/>
      <c r="N111" s="227"/>
      <c r="O111" s="227"/>
      <c r="P111" s="227"/>
      <c r="Q111" s="227"/>
      <c r="R111" s="227"/>
      <c r="S111" s="227"/>
      <c r="T111" s="228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29" t="s">
        <v>143</v>
      </c>
      <c r="AU111" s="229" t="s">
        <v>80</v>
      </c>
      <c r="AV111" s="13" t="s">
        <v>80</v>
      </c>
      <c r="AW111" s="13" t="s">
        <v>32</v>
      </c>
      <c r="AX111" s="13" t="s">
        <v>78</v>
      </c>
      <c r="AY111" s="229" t="s">
        <v>134</v>
      </c>
    </row>
    <row r="112" s="12" customFormat="1" ht="22.8" customHeight="1">
      <c r="A112" s="12"/>
      <c r="B112" s="189"/>
      <c r="C112" s="190"/>
      <c r="D112" s="191" t="s">
        <v>69</v>
      </c>
      <c r="E112" s="203" t="s">
        <v>80</v>
      </c>
      <c r="F112" s="203" t="s">
        <v>171</v>
      </c>
      <c r="G112" s="190"/>
      <c r="H112" s="190"/>
      <c r="I112" s="193"/>
      <c r="J112" s="204">
        <f>BK112</f>
        <v>0</v>
      </c>
      <c r="K112" s="190"/>
      <c r="L112" s="195"/>
      <c r="M112" s="196"/>
      <c r="N112" s="197"/>
      <c r="O112" s="197"/>
      <c r="P112" s="198">
        <f>SUM(P113:P114)</f>
        <v>0</v>
      </c>
      <c r="Q112" s="197"/>
      <c r="R112" s="198">
        <f>SUM(R113:R114)</f>
        <v>2.11964256</v>
      </c>
      <c r="S112" s="197"/>
      <c r="T112" s="199">
        <f>SUM(T113:T114)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0" t="s">
        <v>78</v>
      </c>
      <c r="AT112" s="201" t="s">
        <v>69</v>
      </c>
      <c r="AU112" s="201" t="s">
        <v>78</v>
      </c>
      <c r="AY112" s="200" t="s">
        <v>134</v>
      </c>
      <c r="BK112" s="202">
        <f>SUM(BK113:BK114)</f>
        <v>0</v>
      </c>
    </row>
    <row r="113" s="2" customFormat="1" ht="14.4" customHeight="1">
      <c r="A113" s="39"/>
      <c r="B113" s="40"/>
      <c r="C113" s="205" t="s">
        <v>172</v>
      </c>
      <c r="D113" s="205" t="s">
        <v>136</v>
      </c>
      <c r="E113" s="206" t="s">
        <v>173</v>
      </c>
      <c r="F113" s="207" t="s">
        <v>174</v>
      </c>
      <c r="G113" s="208" t="s">
        <v>139</v>
      </c>
      <c r="H113" s="209">
        <v>0.86399999999999999</v>
      </c>
      <c r="I113" s="210"/>
      <c r="J113" s="211">
        <f>ROUND(I113*H113,2)</f>
        <v>0</v>
      </c>
      <c r="K113" s="207" t="s">
        <v>140</v>
      </c>
      <c r="L113" s="45"/>
      <c r="M113" s="212" t="s">
        <v>19</v>
      </c>
      <c r="N113" s="213" t="s">
        <v>41</v>
      </c>
      <c r="O113" s="85"/>
      <c r="P113" s="214">
        <f>O113*H113</f>
        <v>0</v>
      </c>
      <c r="Q113" s="214">
        <v>2.45329</v>
      </c>
      <c r="R113" s="214">
        <f>Q113*H113</f>
        <v>2.11964256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141</v>
      </c>
      <c r="AT113" s="216" t="s">
        <v>136</v>
      </c>
      <c r="AU113" s="216" t="s">
        <v>80</v>
      </c>
      <c r="AY113" s="18" t="s">
        <v>134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78</v>
      </c>
      <c r="BK113" s="217">
        <f>ROUND(I113*H113,2)</f>
        <v>0</v>
      </c>
      <c r="BL113" s="18" t="s">
        <v>141</v>
      </c>
      <c r="BM113" s="216" t="s">
        <v>175</v>
      </c>
    </row>
    <row r="114" s="13" customFormat="1">
      <c r="A114" s="13"/>
      <c r="B114" s="218"/>
      <c r="C114" s="219"/>
      <c r="D114" s="220" t="s">
        <v>143</v>
      </c>
      <c r="E114" s="221" t="s">
        <v>19</v>
      </c>
      <c r="F114" s="222" t="s">
        <v>176</v>
      </c>
      <c r="G114" s="219"/>
      <c r="H114" s="223">
        <v>0.86399999999999999</v>
      </c>
      <c r="I114" s="224"/>
      <c r="J114" s="219"/>
      <c r="K114" s="219"/>
      <c r="L114" s="225"/>
      <c r="M114" s="226"/>
      <c r="N114" s="227"/>
      <c r="O114" s="227"/>
      <c r="P114" s="227"/>
      <c r="Q114" s="227"/>
      <c r="R114" s="227"/>
      <c r="S114" s="227"/>
      <c r="T114" s="228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29" t="s">
        <v>143</v>
      </c>
      <c r="AU114" s="229" t="s">
        <v>80</v>
      </c>
      <c r="AV114" s="13" t="s">
        <v>80</v>
      </c>
      <c r="AW114" s="13" t="s">
        <v>32</v>
      </c>
      <c r="AX114" s="13" t="s">
        <v>78</v>
      </c>
      <c r="AY114" s="229" t="s">
        <v>134</v>
      </c>
    </row>
    <row r="115" s="12" customFormat="1" ht="22.8" customHeight="1">
      <c r="A115" s="12"/>
      <c r="B115" s="189"/>
      <c r="C115" s="190"/>
      <c r="D115" s="191" t="s">
        <v>69</v>
      </c>
      <c r="E115" s="203" t="s">
        <v>145</v>
      </c>
      <c r="F115" s="203" t="s">
        <v>177</v>
      </c>
      <c r="G115" s="190"/>
      <c r="H115" s="190"/>
      <c r="I115" s="193"/>
      <c r="J115" s="204">
        <f>BK115</f>
        <v>0</v>
      </c>
      <c r="K115" s="190"/>
      <c r="L115" s="195"/>
      <c r="M115" s="196"/>
      <c r="N115" s="197"/>
      <c r="O115" s="197"/>
      <c r="P115" s="198">
        <f>SUM(P116:P127)</f>
        <v>0</v>
      </c>
      <c r="Q115" s="197"/>
      <c r="R115" s="198">
        <f>SUM(R116:R127)</f>
        <v>1.41171</v>
      </c>
      <c r="S115" s="197"/>
      <c r="T115" s="199">
        <f>SUM(T116:T127)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0" t="s">
        <v>78</v>
      </c>
      <c r="AT115" s="201" t="s">
        <v>69</v>
      </c>
      <c r="AU115" s="201" t="s">
        <v>78</v>
      </c>
      <c r="AY115" s="200" t="s">
        <v>134</v>
      </c>
      <c r="BK115" s="202">
        <f>SUM(BK116:BK127)</f>
        <v>0</v>
      </c>
    </row>
    <row r="116" s="2" customFormat="1" ht="14.4" customHeight="1">
      <c r="A116" s="39"/>
      <c r="B116" s="40"/>
      <c r="C116" s="205" t="s">
        <v>178</v>
      </c>
      <c r="D116" s="205" t="s">
        <v>136</v>
      </c>
      <c r="E116" s="206" t="s">
        <v>179</v>
      </c>
      <c r="F116" s="207" t="s">
        <v>180</v>
      </c>
      <c r="G116" s="208" t="s">
        <v>181</v>
      </c>
      <c r="H116" s="209">
        <v>1</v>
      </c>
      <c r="I116" s="210"/>
      <c r="J116" s="211">
        <f>ROUND(I116*H116,2)</f>
        <v>0</v>
      </c>
      <c r="K116" s="207" t="s">
        <v>140</v>
      </c>
      <c r="L116" s="45"/>
      <c r="M116" s="212" t="s">
        <v>19</v>
      </c>
      <c r="N116" s="213" t="s">
        <v>41</v>
      </c>
      <c r="O116" s="85"/>
      <c r="P116" s="214">
        <f>O116*H116</f>
        <v>0</v>
      </c>
      <c r="Q116" s="214">
        <v>0.012619999999999999</v>
      </c>
      <c r="R116" s="214">
        <f>Q116*H116</f>
        <v>0.012619999999999999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141</v>
      </c>
      <c r="AT116" s="216" t="s">
        <v>136</v>
      </c>
      <c r="AU116" s="216" t="s">
        <v>80</v>
      </c>
      <c r="AY116" s="18" t="s">
        <v>134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78</v>
      </c>
      <c r="BK116" s="217">
        <f>ROUND(I116*H116,2)</f>
        <v>0</v>
      </c>
      <c r="BL116" s="18" t="s">
        <v>141</v>
      </c>
      <c r="BM116" s="216" t="s">
        <v>182</v>
      </c>
    </row>
    <row r="117" s="2" customFormat="1" ht="24.15" customHeight="1">
      <c r="A117" s="39"/>
      <c r="B117" s="40"/>
      <c r="C117" s="205" t="s">
        <v>183</v>
      </c>
      <c r="D117" s="205" t="s">
        <v>136</v>
      </c>
      <c r="E117" s="206" t="s">
        <v>184</v>
      </c>
      <c r="F117" s="207" t="s">
        <v>185</v>
      </c>
      <c r="G117" s="208" t="s">
        <v>181</v>
      </c>
      <c r="H117" s="209">
        <v>2</v>
      </c>
      <c r="I117" s="210"/>
      <c r="J117" s="211">
        <f>ROUND(I117*H117,2)</f>
        <v>0</v>
      </c>
      <c r="K117" s="207" t="s">
        <v>140</v>
      </c>
      <c r="L117" s="45"/>
      <c r="M117" s="212" t="s">
        <v>19</v>
      </c>
      <c r="N117" s="213" t="s">
        <v>41</v>
      </c>
      <c r="O117" s="85"/>
      <c r="P117" s="214">
        <f>O117*H117</f>
        <v>0</v>
      </c>
      <c r="Q117" s="214">
        <v>0.073669999999999999</v>
      </c>
      <c r="R117" s="214">
        <f>Q117*H117</f>
        <v>0.14734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141</v>
      </c>
      <c r="AT117" s="216" t="s">
        <v>136</v>
      </c>
      <c r="AU117" s="216" t="s">
        <v>80</v>
      </c>
      <c r="AY117" s="18" t="s">
        <v>134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78</v>
      </c>
      <c r="BK117" s="217">
        <f>ROUND(I117*H117,2)</f>
        <v>0</v>
      </c>
      <c r="BL117" s="18" t="s">
        <v>141</v>
      </c>
      <c r="BM117" s="216" t="s">
        <v>186</v>
      </c>
    </row>
    <row r="118" s="13" customFormat="1">
      <c r="A118" s="13"/>
      <c r="B118" s="218"/>
      <c r="C118" s="219"/>
      <c r="D118" s="220" t="s">
        <v>143</v>
      </c>
      <c r="E118" s="221" t="s">
        <v>19</v>
      </c>
      <c r="F118" s="222" t="s">
        <v>187</v>
      </c>
      <c r="G118" s="219"/>
      <c r="H118" s="223">
        <v>2</v>
      </c>
      <c r="I118" s="224"/>
      <c r="J118" s="219"/>
      <c r="K118" s="219"/>
      <c r="L118" s="225"/>
      <c r="M118" s="226"/>
      <c r="N118" s="227"/>
      <c r="O118" s="227"/>
      <c r="P118" s="227"/>
      <c r="Q118" s="227"/>
      <c r="R118" s="227"/>
      <c r="S118" s="227"/>
      <c r="T118" s="228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29" t="s">
        <v>143</v>
      </c>
      <c r="AU118" s="229" t="s">
        <v>80</v>
      </c>
      <c r="AV118" s="13" t="s">
        <v>80</v>
      </c>
      <c r="AW118" s="13" t="s">
        <v>32</v>
      </c>
      <c r="AX118" s="13" t="s">
        <v>78</v>
      </c>
      <c r="AY118" s="229" t="s">
        <v>134</v>
      </c>
    </row>
    <row r="119" s="2" customFormat="1" ht="24.15" customHeight="1">
      <c r="A119" s="39"/>
      <c r="B119" s="40"/>
      <c r="C119" s="205" t="s">
        <v>188</v>
      </c>
      <c r="D119" s="205" t="s">
        <v>136</v>
      </c>
      <c r="E119" s="206" t="s">
        <v>189</v>
      </c>
      <c r="F119" s="207" t="s">
        <v>190</v>
      </c>
      <c r="G119" s="208" t="s">
        <v>181</v>
      </c>
      <c r="H119" s="209">
        <v>2</v>
      </c>
      <c r="I119" s="210"/>
      <c r="J119" s="211">
        <f>ROUND(I119*H119,2)</f>
        <v>0</v>
      </c>
      <c r="K119" s="207" t="s">
        <v>140</v>
      </c>
      <c r="L119" s="45"/>
      <c r="M119" s="212" t="s">
        <v>19</v>
      </c>
      <c r="N119" s="213" t="s">
        <v>41</v>
      </c>
      <c r="O119" s="85"/>
      <c r="P119" s="214">
        <f>O119*H119</f>
        <v>0</v>
      </c>
      <c r="Q119" s="214">
        <v>0.096860000000000002</v>
      </c>
      <c r="R119" s="214">
        <f>Q119*H119</f>
        <v>0.19372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141</v>
      </c>
      <c r="AT119" s="216" t="s">
        <v>136</v>
      </c>
      <c r="AU119" s="216" t="s">
        <v>80</v>
      </c>
      <c r="AY119" s="18" t="s">
        <v>134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78</v>
      </c>
      <c r="BK119" s="217">
        <f>ROUND(I119*H119,2)</f>
        <v>0</v>
      </c>
      <c r="BL119" s="18" t="s">
        <v>141</v>
      </c>
      <c r="BM119" s="216" t="s">
        <v>191</v>
      </c>
    </row>
    <row r="120" s="2" customFormat="1" ht="14.4" customHeight="1">
      <c r="A120" s="39"/>
      <c r="B120" s="40"/>
      <c r="C120" s="205" t="s">
        <v>192</v>
      </c>
      <c r="D120" s="205" t="s">
        <v>136</v>
      </c>
      <c r="E120" s="206" t="s">
        <v>193</v>
      </c>
      <c r="F120" s="207" t="s">
        <v>194</v>
      </c>
      <c r="G120" s="208" t="s">
        <v>181</v>
      </c>
      <c r="H120" s="209">
        <v>8</v>
      </c>
      <c r="I120" s="210"/>
      <c r="J120" s="211">
        <f>ROUND(I120*H120,2)</f>
        <v>0</v>
      </c>
      <c r="K120" s="207" t="s">
        <v>140</v>
      </c>
      <c r="L120" s="45"/>
      <c r="M120" s="212" t="s">
        <v>19</v>
      </c>
      <c r="N120" s="213" t="s">
        <v>41</v>
      </c>
      <c r="O120" s="85"/>
      <c r="P120" s="214">
        <f>O120*H120</f>
        <v>0</v>
      </c>
      <c r="Q120" s="214">
        <v>0.02588</v>
      </c>
      <c r="R120" s="214">
        <f>Q120*H120</f>
        <v>0.20704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141</v>
      </c>
      <c r="AT120" s="216" t="s">
        <v>136</v>
      </c>
      <c r="AU120" s="216" t="s">
        <v>80</v>
      </c>
      <c r="AY120" s="18" t="s">
        <v>134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78</v>
      </c>
      <c r="BK120" s="217">
        <f>ROUND(I120*H120,2)</f>
        <v>0</v>
      </c>
      <c r="BL120" s="18" t="s">
        <v>141</v>
      </c>
      <c r="BM120" s="216" t="s">
        <v>195</v>
      </c>
    </row>
    <row r="121" s="2" customFormat="1" ht="14.4" customHeight="1">
      <c r="A121" s="39"/>
      <c r="B121" s="40"/>
      <c r="C121" s="230" t="s">
        <v>196</v>
      </c>
      <c r="D121" s="230" t="s">
        <v>197</v>
      </c>
      <c r="E121" s="231" t="s">
        <v>198</v>
      </c>
      <c r="F121" s="232" t="s">
        <v>199</v>
      </c>
      <c r="G121" s="233" t="s">
        <v>181</v>
      </c>
      <c r="H121" s="234">
        <v>8</v>
      </c>
      <c r="I121" s="235"/>
      <c r="J121" s="236">
        <f>ROUND(I121*H121,2)</f>
        <v>0</v>
      </c>
      <c r="K121" s="232" t="s">
        <v>140</v>
      </c>
      <c r="L121" s="237"/>
      <c r="M121" s="238" t="s">
        <v>19</v>
      </c>
      <c r="N121" s="239" t="s">
        <v>41</v>
      </c>
      <c r="O121" s="85"/>
      <c r="P121" s="214">
        <f>O121*H121</f>
        <v>0</v>
      </c>
      <c r="Q121" s="214">
        <v>0.056000000000000001</v>
      </c>
      <c r="R121" s="214">
        <f>Q121*H121</f>
        <v>0.44800000000000001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200</v>
      </c>
      <c r="AT121" s="216" t="s">
        <v>197</v>
      </c>
      <c r="AU121" s="216" t="s">
        <v>80</v>
      </c>
      <c r="AY121" s="18" t="s">
        <v>134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78</v>
      </c>
      <c r="BK121" s="217">
        <f>ROUND(I121*H121,2)</f>
        <v>0</v>
      </c>
      <c r="BL121" s="18" t="s">
        <v>141</v>
      </c>
      <c r="BM121" s="216" t="s">
        <v>201</v>
      </c>
    </row>
    <row r="122" s="2" customFormat="1" ht="24.15" customHeight="1">
      <c r="A122" s="39"/>
      <c r="B122" s="40"/>
      <c r="C122" s="205" t="s">
        <v>202</v>
      </c>
      <c r="D122" s="205" t="s">
        <v>136</v>
      </c>
      <c r="E122" s="206" t="s">
        <v>203</v>
      </c>
      <c r="F122" s="207" t="s">
        <v>204</v>
      </c>
      <c r="G122" s="208" t="s">
        <v>181</v>
      </c>
      <c r="H122" s="209">
        <v>3</v>
      </c>
      <c r="I122" s="210"/>
      <c r="J122" s="211">
        <f>ROUND(I122*H122,2)</f>
        <v>0</v>
      </c>
      <c r="K122" s="207" t="s">
        <v>140</v>
      </c>
      <c r="L122" s="45"/>
      <c r="M122" s="212" t="s">
        <v>19</v>
      </c>
      <c r="N122" s="213" t="s">
        <v>41</v>
      </c>
      <c r="O122" s="85"/>
      <c r="P122" s="214">
        <f>O122*H122</f>
        <v>0</v>
      </c>
      <c r="Q122" s="214">
        <v>0.02588</v>
      </c>
      <c r="R122" s="214">
        <f>Q122*H122</f>
        <v>0.077640000000000001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141</v>
      </c>
      <c r="AT122" s="216" t="s">
        <v>136</v>
      </c>
      <c r="AU122" s="216" t="s">
        <v>80</v>
      </c>
      <c r="AY122" s="18" t="s">
        <v>134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78</v>
      </c>
      <c r="BK122" s="217">
        <f>ROUND(I122*H122,2)</f>
        <v>0</v>
      </c>
      <c r="BL122" s="18" t="s">
        <v>141</v>
      </c>
      <c r="BM122" s="216" t="s">
        <v>205</v>
      </c>
    </row>
    <row r="123" s="2" customFormat="1" ht="14.4" customHeight="1">
      <c r="A123" s="39"/>
      <c r="B123" s="40"/>
      <c r="C123" s="230" t="s">
        <v>206</v>
      </c>
      <c r="D123" s="230" t="s">
        <v>197</v>
      </c>
      <c r="E123" s="231" t="s">
        <v>207</v>
      </c>
      <c r="F123" s="232" t="s">
        <v>208</v>
      </c>
      <c r="G123" s="233" t="s">
        <v>181</v>
      </c>
      <c r="H123" s="234">
        <v>3</v>
      </c>
      <c r="I123" s="235"/>
      <c r="J123" s="236">
        <f>ROUND(I123*H123,2)</f>
        <v>0</v>
      </c>
      <c r="K123" s="232" t="s">
        <v>140</v>
      </c>
      <c r="L123" s="237"/>
      <c r="M123" s="238" t="s">
        <v>19</v>
      </c>
      <c r="N123" s="239" t="s">
        <v>41</v>
      </c>
      <c r="O123" s="85"/>
      <c r="P123" s="214">
        <f>O123*H123</f>
        <v>0</v>
      </c>
      <c r="Q123" s="214">
        <v>0.10299999999999999</v>
      </c>
      <c r="R123" s="214">
        <f>Q123*H123</f>
        <v>0.309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200</v>
      </c>
      <c r="AT123" s="216" t="s">
        <v>197</v>
      </c>
      <c r="AU123" s="216" t="s">
        <v>80</v>
      </c>
      <c r="AY123" s="18" t="s">
        <v>134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78</v>
      </c>
      <c r="BK123" s="217">
        <f>ROUND(I123*H123,2)</f>
        <v>0</v>
      </c>
      <c r="BL123" s="18" t="s">
        <v>141</v>
      </c>
      <c r="BM123" s="216" t="s">
        <v>209</v>
      </c>
    </row>
    <row r="124" s="2" customFormat="1" ht="14.4" customHeight="1">
      <c r="A124" s="39"/>
      <c r="B124" s="40"/>
      <c r="C124" s="205" t="s">
        <v>210</v>
      </c>
      <c r="D124" s="205" t="s">
        <v>136</v>
      </c>
      <c r="E124" s="206" t="s">
        <v>211</v>
      </c>
      <c r="F124" s="207" t="s">
        <v>212</v>
      </c>
      <c r="G124" s="208" t="s">
        <v>164</v>
      </c>
      <c r="H124" s="209">
        <v>0.014999999999999999</v>
      </c>
      <c r="I124" s="210"/>
      <c r="J124" s="211">
        <f>ROUND(I124*H124,2)</f>
        <v>0</v>
      </c>
      <c r="K124" s="207" t="s">
        <v>140</v>
      </c>
      <c r="L124" s="45"/>
      <c r="M124" s="212" t="s">
        <v>19</v>
      </c>
      <c r="N124" s="213" t="s">
        <v>41</v>
      </c>
      <c r="O124" s="85"/>
      <c r="P124" s="214">
        <f>O124*H124</f>
        <v>0</v>
      </c>
      <c r="Q124" s="214">
        <v>1.0900000000000001</v>
      </c>
      <c r="R124" s="214">
        <f>Q124*H124</f>
        <v>0.01635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141</v>
      </c>
      <c r="AT124" s="216" t="s">
        <v>136</v>
      </c>
      <c r="AU124" s="216" t="s">
        <v>80</v>
      </c>
      <c r="AY124" s="18" t="s">
        <v>134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78</v>
      </c>
      <c r="BK124" s="217">
        <f>ROUND(I124*H124,2)</f>
        <v>0</v>
      </c>
      <c r="BL124" s="18" t="s">
        <v>141</v>
      </c>
      <c r="BM124" s="216" t="s">
        <v>213</v>
      </c>
    </row>
    <row r="125" s="13" customFormat="1">
      <c r="A125" s="13"/>
      <c r="B125" s="218"/>
      <c r="C125" s="219"/>
      <c r="D125" s="220" t="s">
        <v>143</v>
      </c>
      <c r="E125" s="221" t="s">
        <v>19</v>
      </c>
      <c r="F125" s="222" t="s">
        <v>214</v>
      </c>
      <c r="G125" s="219"/>
      <c r="H125" s="223">
        <v>0.002</v>
      </c>
      <c r="I125" s="224"/>
      <c r="J125" s="219"/>
      <c r="K125" s="219"/>
      <c r="L125" s="225"/>
      <c r="M125" s="226"/>
      <c r="N125" s="227"/>
      <c r="O125" s="227"/>
      <c r="P125" s="227"/>
      <c r="Q125" s="227"/>
      <c r="R125" s="227"/>
      <c r="S125" s="227"/>
      <c r="T125" s="22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29" t="s">
        <v>143</v>
      </c>
      <c r="AU125" s="229" t="s">
        <v>80</v>
      </c>
      <c r="AV125" s="13" t="s">
        <v>80</v>
      </c>
      <c r="AW125" s="13" t="s">
        <v>32</v>
      </c>
      <c r="AX125" s="13" t="s">
        <v>70</v>
      </c>
      <c r="AY125" s="229" t="s">
        <v>134</v>
      </c>
    </row>
    <row r="126" s="13" customFormat="1">
      <c r="A126" s="13"/>
      <c r="B126" s="218"/>
      <c r="C126" s="219"/>
      <c r="D126" s="220" t="s">
        <v>143</v>
      </c>
      <c r="E126" s="221" t="s">
        <v>19</v>
      </c>
      <c r="F126" s="222" t="s">
        <v>215</v>
      </c>
      <c r="G126" s="219"/>
      <c r="H126" s="223">
        <v>0.012999999999999999</v>
      </c>
      <c r="I126" s="224"/>
      <c r="J126" s="219"/>
      <c r="K126" s="219"/>
      <c r="L126" s="225"/>
      <c r="M126" s="226"/>
      <c r="N126" s="227"/>
      <c r="O126" s="227"/>
      <c r="P126" s="227"/>
      <c r="Q126" s="227"/>
      <c r="R126" s="227"/>
      <c r="S126" s="227"/>
      <c r="T126" s="22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29" t="s">
        <v>143</v>
      </c>
      <c r="AU126" s="229" t="s">
        <v>80</v>
      </c>
      <c r="AV126" s="13" t="s">
        <v>80</v>
      </c>
      <c r="AW126" s="13" t="s">
        <v>32</v>
      </c>
      <c r="AX126" s="13" t="s">
        <v>70</v>
      </c>
      <c r="AY126" s="229" t="s">
        <v>134</v>
      </c>
    </row>
    <row r="127" s="14" customFormat="1">
      <c r="A127" s="14"/>
      <c r="B127" s="240"/>
      <c r="C127" s="241"/>
      <c r="D127" s="220" t="s">
        <v>143</v>
      </c>
      <c r="E127" s="242" t="s">
        <v>19</v>
      </c>
      <c r="F127" s="243" t="s">
        <v>216</v>
      </c>
      <c r="G127" s="241"/>
      <c r="H127" s="244">
        <v>0.014999999999999999</v>
      </c>
      <c r="I127" s="245"/>
      <c r="J127" s="241"/>
      <c r="K127" s="241"/>
      <c r="L127" s="246"/>
      <c r="M127" s="247"/>
      <c r="N127" s="248"/>
      <c r="O127" s="248"/>
      <c r="P127" s="248"/>
      <c r="Q127" s="248"/>
      <c r="R127" s="248"/>
      <c r="S127" s="248"/>
      <c r="T127" s="249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0" t="s">
        <v>143</v>
      </c>
      <c r="AU127" s="250" t="s">
        <v>80</v>
      </c>
      <c r="AV127" s="14" t="s">
        <v>141</v>
      </c>
      <c r="AW127" s="14" t="s">
        <v>32</v>
      </c>
      <c r="AX127" s="14" t="s">
        <v>78</v>
      </c>
      <c r="AY127" s="250" t="s">
        <v>134</v>
      </c>
    </row>
    <row r="128" s="12" customFormat="1" ht="22.8" customHeight="1">
      <c r="A128" s="12"/>
      <c r="B128" s="189"/>
      <c r="C128" s="190"/>
      <c r="D128" s="191" t="s">
        <v>69</v>
      </c>
      <c r="E128" s="203" t="s">
        <v>156</v>
      </c>
      <c r="F128" s="203" t="s">
        <v>217</v>
      </c>
      <c r="G128" s="190"/>
      <c r="H128" s="190"/>
      <c r="I128" s="193"/>
      <c r="J128" s="204">
        <f>BK128</f>
        <v>0</v>
      </c>
      <c r="K128" s="190"/>
      <c r="L128" s="195"/>
      <c r="M128" s="196"/>
      <c r="N128" s="197"/>
      <c r="O128" s="197"/>
      <c r="P128" s="198">
        <f>SUM(P129:P180)</f>
        <v>0</v>
      </c>
      <c r="Q128" s="197"/>
      <c r="R128" s="198">
        <f>SUM(R129:R180)</f>
        <v>17.512637289999997</v>
      </c>
      <c r="S128" s="197"/>
      <c r="T128" s="199">
        <f>SUM(T129:T180)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0" t="s">
        <v>78</v>
      </c>
      <c r="AT128" s="201" t="s">
        <v>69</v>
      </c>
      <c r="AU128" s="201" t="s">
        <v>78</v>
      </c>
      <c r="AY128" s="200" t="s">
        <v>134</v>
      </c>
      <c r="BK128" s="202">
        <f>SUM(BK129:BK180)</f>
        <v>0</v>
      </c>
    </row>
    <row r="129" s="2" customFormat="1" ht="14.4" customHeight="1">
      <c r="A129" s="39"/>
      <c r="B129" s="40"/>
      <c r="C129" s="205" t="s">
        <v>218</v>
      </c>
      <c r="D129" s="205" t="s">
        <v>136</v>
      </c>
      <c r="E129" s="206" t="s">
        <v>219</v>
      </c>
      <c r="F129" s="207" t="s">
        <v>220</v>
      </c>
      <c r="G129" s="208" t="s">
        <v>181</v>
      </c>
      <c r="H129" s="209">
        <v>27</v>
      </c>
      <c r="I129" s="210"/>
      <c r="J129" s="211">
        <f>ROUND(I129*H129,2)</f>
        <v>0</v>
      </c>
      <c r="K129" s="207" t="s">
        <v>140</v>
      </c>
      <c r="L129" s="45"/>
      <c r="M129" s="212" t="s">
        <v>19</v>
      </c>
      <c r="N129" s="213" t="s">
        <v>41</v>
      </c>
      <c r="O129" s="85"/>
      <c r="P129" s="214">
        <f>O129*H129</f>
        <v>0</v>
      </c>
      <c r="Q129" s="214">
        <v>0.040599999999999997</v>
      </c>
      <c r="R129" s="214">
        <f>Q129*H129</f>
        <v>1.0961999999999998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141</v>
      </c>
      <c r="AT129" s="216" t="s">
        <v>136</v>
      </c>
      <c r="AU129" s="216" t="s">
        <v>80</v>
      </c>
      <c r="AY129" s="18" t="s">
        <v>134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78</v>
      </c>
      <c r="BK129" s="217">
        <f>ROUND(I129*H129,2)</f>
        <v>0</v>
      </c>
      <c r="BL129" s="18" t="s">
        <v>141</v>
      </c>
      <c r="BM129" s="216" t="s">
        <v>221</v>
      </c>
    </row>
    <row r="130" s="13" customFormat="1">
      <c r="A130" s="13"/>
      <c r="B130" s="218"/>
      <c r="C130" s="219"/>
      <c r="D130" s="220" t="s">
        <v>143</v>
      </c>
      <c r="E130" s="221" t="s">
        <v>19</v>
      </c>
      <c r="F130" s="222" t="s">
        <v>222</v>
      </c>
      <c r="G130" s="219"/>
      <c r="H130" s="223">
        <v>4</v>
      </c>
      <c r="I130" s="224"/>
      <c r="J130" s="219"/>
      <c r="K130" s="219"/>
      <c r="L130" s="225"/>
      <c r="M130" s="226"/>
      <c r="N130" s="227"/>
      <c r="O130" s="227"/>
      <c r="P130" s="227"/>
      <c r="Q130" s="227"/>
      <c r="R130" s="227"/>
      <c r="S130" s="227"/>
      <c r="T130" s="22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29" t="s">
        <v>143</v>
      </c>
      <c r="AU130" s="229" t="s">
        <v>80</v>
      </c>
      <c r="AV130" s="13" t="s">
        <v>80</v>
      </c>
      <c r="AW130" s="13" t="s">
        <v>32</v>
      </c>
      <c r="AX130" s="13" t="s">
        <v>70</v>
      </c>
      <c r="AY130" s="229" t="s">
        <v>134</v>
      </c>
    </row>
    <row r="131" s="13" customFormat="1">
      <c r="A131" s="13"/>
      <c r="B131" s="218"/>
      <c r="C131" s="219"/>
      <c r="D131" s="220" t="s">
        <v>143</v>
      </c>
      <c r="E131" s="221" t="s">
        <v>19</v>
      </c>
      <c r="F131" s="222" t="s">
        <v>223</v>
      </c>
      <c r="G131" s="219"/>
      <c r="H131" s="223">
        <v>20</v>
      </c>
      <c r="I131" s="224"/>
      <c r="J131" s="219"/>
      <c r="K131" s="219"/>
      <c r="L131" s="225"/>
      <c r="M131" s="226"/>
      <c r="N131" s="227"/>
      <c r="O131" s="227"/>
      <c r="P131" s="227"/>
      <c r="Q131" s="227"/>
      <c r="R131" s="227"/>
      <c r="S131" s="227"/>
      <c r="T131" s="22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29" t="s">
        <v>143</v>
      </c>
      <c r="AU131" s="229" t="s">
        <v>80</v>
      </c>
      <c r="AV131" s="13" t="s">
        <v>80</v>
      </c>
      <c r="AW131" s="13" t="s">
        <v>32</v>
      </c>
      <c r="AX131" s="13" t="s">
        <v>70</v>
      </c>
      <c r="AY131" s="229" t="s">
        <v>134</v>
      </c>
    </row>
    <row r="132" s="13" customFormat="1">
      <c r="A132" s="13"/>
      <c r="B132" s="218"/>
      <c r="C132" s="219"/>
      <c r="D132" s="220" t="s">
        <v>143</v>
      </c>
      <c r="E132" s="221" t="s">
        <v>19</v>
      </c>
      <c r="F132" s="222" t="s">
        <v>224</v>
      </c>
      <c r="G132" s="219"/>
      <c r="H132" s="223">
        <v>3</v>
      </c>
      <c r="I132" s="224"/>
      <c r="J132" s="219"/>
      <c r="K132" s="219"/>
      <c r="L132" s="225"/>
      <c r="M132" s="226"/>
      <c r="N132" s="227"/>
      <c r="O132" s="227"/>
      <c r="P132" s="227"/>
      <c r="Q132" s="227"/>
      <c r="R132" s="227"/>
      <c r="S132" s="227"/>
      <c r="T132" s="22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29" t="s">
        <v>143</v>
      </c>
      <c r="AU132" s="229" t="s">
        <v>80</v>
      </c>
      <c r="AV132" s="13" t="s">
        <v>80</v>
      </c>
      <c r="AW132" s="13" t="s">
        <v>32</v>
      </c>
      <c r="AX132" s="13" t="s">
        <v>70</v>
      </c>
      <c r="AY132" s="229" t="s">
        <v>134</v>
      </c>
    </row>
    <row r="133" s="14" customFormat="1">
      <c r="A133" s="14"/>
      <c r="B133" s="240"/>
      <c r="C133" s="241"/>
      <c r="D133" s="220" t="s">
        <v>143</v>
      </c>
      <c r="E133" s="242" t="s">
        <v>19</v>
      </c>
      <c r="F133" s="243" t="s">
        <v>216</v>
      </c>
      <c r="G133" s="241"/>
      <c r="H133" s="244">
        <v>27</v>
      </c>
      <c r="I133" s="245"/>
      <c r="J133" s="241"/>
      <c r="K133" s="241"/>
      <c r="L133" s="246"/>
      <c r="M133" s="247"/>
      <c r="N133" s="248"/>
      <c r="O133" s="248"/>
      <c r="P133" s="248"/>
      <c r="Q133" s="248"/>
      <c r="R133" s="248"/>
      <c r="S133" s="248"/>
      <c r="T133" s="249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0" t="s">
        <v>143</v>
      </c>
      <c r="AU133" s="250" t="s">
        <v>80</v>
      </c>
      <c r="AV133" s="14" t="s">
        <v>141</v>
      </c>
      <c r="AW133" s="14" t="s">
        <v>32</v>
      </c>
      <c r="AX133" s="14" t="s">
        <v>78</v>
      </c>
      <c r="AY133" s="250" t="s">
        <v>134</v>
      </c>
    </row>
    <row r="134" s="2" customFormat="1" ht="14.4" customHeight="1">
      <c r="A134" s="39"/>
      <c r="B134" s="40"/>
      <c r="C134" s="205" t="s">
        <v>225</v>
      </c>
      <c r="D134" s="205" t="s">
        <v>136</v>
      </c>
      <c r="E134" s="206" t="s">
        <v>226</v>
      </c>
      <c r="F134" s="207" t="s">
        <v>227</v>
      </c>
      <c r="G134" s="208" t="s">
        <v>228</v>
      </c>
      <c r="H134" s="209">
        <v>4.774</v>
      </c>
      <c r="I134" s="210"/>
      <c r="J134" s="211">
        <f>ROUND(I134*H134,2)</f>
        <v>0</v>
      </c>
      <c r="K134" s="207" t="s">
        <v>140</v>
      </c>
      <c r="L134" s="45"/>
      <c r="M134" s="212" t="s">
        <v>19</v>
      </c>
      <c r="N134" s="213" t="s">
        <v>41</v>
      </c>
      <c r="O134" s="85"/>
      <c r="P134" s="214">
        <f>O134*H134</f>
        <v>0</v>
      </c>
      <c r="Q134" s="214">
        <v>0.030450000000000001</v>
      </c>
      <c r="R134" s="214">
        <f>Q134*H134</f>
        <v>0.14536830000000001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141</v>
      </c>
      <c r="AT134" s="216" t="s">
        <v>136</v>
      </c>
      <c r="AU134" s="216" t="s">
        <v>80</v>
      </c>
      <c r="AY134" s="18" t="s">
        <v>134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78</v>
      </c>
      <c r="BK134" s="217">
        <f>ROUND(I134*H134,2)</f>
        <v>0</v>
      </c>
      <c r="BL134" s="18" t="s">
        <v>141</v>
      </c>
      <c r="BM134" s="216" t="s">
        <v>229</v>
      </c>
    </row>
    <row r="135" s="13" customFormat="1">
      <c r="A135" s="13"/>
      <c r="B135" s="218"/>
      <c r="C135" s="219"/>
      <c r="D135" s="220" t="s">
        <v>143</v>
      </c>
      <c r="E135" s="221" t="s">
        <v>19</v>
      </c>
      <c r="F135" s="222" t="s">
        <v>230</v>
      </c>
      <c r="G135" s="219"/>
      <c r="H135" s="223">
        <v>2.8660000000000001</v>
      </c>
      <c r="I135" s="224"/>
      <c r="J135" s="219"/>
      <c r="K135" s="219"/>
      <c r="L135" s="225"/>
      <c r="M135" s="226"/>
      <c r="N135" s="227"/>
      <c r="O135" s="227"/>
      <c r="P135" s="227"/>
      <c r="Q135" s="227"/>
      <c r="R135" s="227"/>
      <c r="S135" s="227"/>
      <c r="T135" s="22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29" t="s">
        <v>143</v>
      </c>
      <c r="AU135" s="229" t="s">
        <v>80</v>
      </c>
      <c r="AV135" s="13" t="s">
        <v>80</v>
      </c>
      <c r="AW135" s="13" t="s">
        <v>32</v>
      </c>
      <c r="AX135" s="13" t="s">
        <v>70</v>
      </c>
      <c r="AY135" s="229" t="s">
        <v>134</v>
      </c>
    </row>
    <row r="136" s="13" customFormat="1">
      <c r="A136" s="13"/>
      <c r="B136" s="218"/>
      <c r="C136" s="219"/>
      <c r="D136" s="220" t="s">
        <v>143</v>
      </c>
      <c r="E136" s="221" t="s">
        <v>19</v>
      </c>
      <c r="F136" s="222" t="s">
        <v>231</v>
      </c>
      <c r="G136" s="219"/>
      <c r="H136" s="223">
        <v>1.9079999999999999</v>
      </c>
      <c r="I136" s="224"/>
      <c r="J136" s="219"/>
      <c r="K136" s="219"/>
      <c r="L136" s="225"/>
      <c r="M136" s="226"/>
      <c r="N136" s="227"/>
      <c r="O136" s="227"/>
      <c r="P136" s="227"/>
      <c r="Q136" s="227"/>
      <c r="R136" s="227"/>
      <c r="S136" s="227"/>
      <c r="T136" s="22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29" t="s">
        <v>143</v>
      </c>
      <c r="AU136" s="229" t="s">
        <v>80</v>
      </c>
      <c r="AV136" s="13" t="s">
        <v>80</v>
      </c>
      <c r="AW136" s="13" t="s">
        <v>32</v>
      </c>
      <c r="AX136" s="13" t="s">
        <v>70</v>
      </c>
      <c r="AY136" s="229" t="s">
        <v>134</v>
      </c>
    </row>
    <row r="137" s="15" customFormat="1">
      <c r="A137" s="15"/>
      <c r="B137" s="251"/>
      <c r="C137" s="252"/>
      <c r="D137" s="220" t="s">
        <v>143</v>
      </c>
      <c r="E137" s="253" t="s">
        <v>19</v>
      </c>
      <c r="F137" s="254" t="s">
        <v>232</v>
      </c>
      <c r="G137" s="252"/>
      <c r="H137" s="253" t="s">
        <v>19</v>
      </c>
      <c r="I137" s="255"/>
      <c r="J137" s="252"/>
      <c r="K137" s="252"/>
      <c r="L137" s="256"/>
      <c r="M137" s="257"/>
      <c r="N137" s="258"/>
      <c r="O137" s="258"/>
      <c r="P137" s="258"/>
      <c r="Q137" s="258"/>
      <c r="R137" s="258"/>
      <c r="S137" s="258"/>
      <c r="T137" s="259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0" t="s">
        <v>143</v>
      </c>
      <c r="AU137" s="260" t="s">
        <v>80</v>
      </c>
      <c r="AV137" s="15" t="s">
        <v>78</v>
      </c>
      <c r="AW137" s="15" t="s">
        <v>32</v>
      </c>
      <c r="AX137" s="15" t="s">
        <v>70</v>
      </c>
      <c r="AY137" s="260" t="s">
        <v>134</v>
      </c>
    </row>
    <row r="138" s="14" customFormat="1">
      <c r="A138" s="14"/>
      <c r="B138" s="240"/>
      <c r="C138" s="241"/>
      <c r="D138" s="220" t="s">
        <v>143</v>
      </c>
      <c r="E138" s="242" t="s">
        <v>19</v>
      </c>
      <c r="F138" s="243" t="s">
        <v>216</v>
      </c>
      <c r="G138" s="241"/>
      <c r="H138" s="244">
        <v>4.774</v>
      </c>
      <c r="I138" s="245"/>
      <c r="J138" s="241"/>
      <c r="K138" s="241"/>
      <c r="L138" s="246"/>
      <c r="M138" s="247"/>
      <c r="N138" s="248"/>
      <c r="O138" s="248"/>
      <c r="P138" s="248"/>
      <c r="Q138" s="248"/>
      <c r="R138" s="248"/>
      <c r="S138" s="248"/>
      <c r="T138" s="24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0" t="s">
        <v>143</v>
      </c>
      <c r="AU138" s="250" t="s">
        <v>80</v>
      </c>
      <c r="AV138" s="14" t="s">
        <v>141</v>
      </c>
      <c r="AW138" s="14" t="s">
        <v>32</v>
      </c>
      <c r="AX138" s="14" t="s">
        <v>78</v>
      </c>
      <c r="AY138" s="250" t="s">
        <v>134</v>
      </c>
    </row>
    <row r="139" s="2" customFormat="1" ht="14.4" customHeight="1">
      <c r="A139" s="39"/>
      <c r="B139" s="40"/>
      <c r="C139" s="205" t="s">
        <v>233</v>
      </c>
      <c r="D139" s="205" t="s">
        <v>136</v>
      </c>
      <c r="E139" s="206" t="s">
        <v>234</v>
      </c>
      <c r="F139" s="207" t="s">
        <v>235</v>
      </c>
      <c r="G139" s="208" t="s">
        <v>228</v>
      </c>
      <c r="H139" s="209">
        <v>2.5179999999999998</v>
      </c>
      <c r="I139" s="210"/>
      <c r="J139" s="211">
        <f>ROUND(I139*H139,2)</f>
        <v>0</v>
      </c>
      <c r="K139" s="207" t="s">
        <v>140</v>
      </c>
      <c r="L139" s="45"/>
      <c r="M139" s="212" t="s">
        <v>19</v>
      </c>
      <c r="N139" s="213" t="s">
        <v>41</v>
      </c>
      <c r="O139" s="85"/>
      <c r="P139" s="214">
        <f>O139*H139</f>
        <v>0</v>
      </c>
      <c r="Q139" s="214">
        <v>0.00025999999999999998</v>
      </c>
      <c r="R139" s="214">
        <f>Q139*H139</f>
        <v>0.00065467999999999993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141</v>
      </c>
      <c r="AT139" s="216" t="s">
        <v>136</v>
      </c>
      <c r="AU139" s="216" t="s">
        <v>80</v>
      </c>
      <c r="AY139" s="18" t="s">
        <v>134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78</v>
      </c>
      <c r="BK139" s="217">
        <f>ROUND(I139*H139,2)</f>
        <v>0</v>
      </c>
      <c r="BL139" s="18" t="s">
        <v>141</v>
      </c>
      <c r="BM139" s="216" t="s">
        <v>236</v>
      </c>
    </row>
    <row r="140" s="13" customFormat="1">
      <c r="A140" s="13"/>
      <c r="B140" s="218"/>
      <c r="C140" s="219"/>
      <c r="D140" s="220" t="s">
        <v>143</v>
      </c>
      <c r="E140" s="221" t="s">
        <v>19</v>
      </c>
      <c r="F140" s="222" t="s">
        <v>237</v>
      </c>
      <c r="G140" s="219"/>
      <c r="H140" s="223">
        <v>2.3500000000000001</v>
      </c>
      <c r="I140" s="224"/>
      <c r="J140" s="219"/>
      <c r="K140" s="219"/>
      <c r="L140" s="225"/>
      <c r="M140" s="226"/>
      <c r="N140" s="227"/>
      <c r="O140" s="227"/>
      <c r="P140" s="227"/>
      <c r="Q140" s="227"/>
      <c r="R140" s="227"/>
      <c r="S140" s="227"/>
      <c r="T140" s="22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29" t="s">
        <v>143</v>
      </c>
      <c r="AU140" s="229" t="s">
        <v>80</v>
      </c>
      <c r="AV140" s="13" t="s">
        <v>80</v>
      </c>
      <c r="AW140" s="13" t="s">
        <v>32</v>
      </c>
      <c r="AX140" s="13" t="s">
        <v>70</v>
      </c>
      <c r="AY140" s="229" t="s">
        <v>134</v>
      </c>
    </row>
    <row r="141" s="13" customFormat="1">
      <c r="A141" s="13"/>
      <c r="B141" s="218"/>
      <c r="C141" s="219"/>
      <c r="D141" s="220" t="s">
        <v>143</v>
      </c>
      <c r="E141" s="221" t="s">
        <v>19</v>
      </c>
      <c r="F141" s="222" t="s">
        <v>238</v>
      </c>
      <c r="G141" s="219"/>
      <c r="H141" s="223">
        <v>0.16800000000000001</v>
      </c>
      <c r="I141" s="224"/>
      <c r="J141" s="219"/>
      <c r="K141" s="219"/>
      <c r="L141" s="225"/>
      <c r="M141" s="226"/>
      <c r="N141" s="227"/>
      <c r="O141" s="227"/>
      <c r="P141" s="227"/>
      <c r="Q141" s="227"/>
      <c r="R141" s="227"/>
      <c r="S141" s="227"/>
      <c r="T141" s="22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29" t="s">
        <v>143</v>
      </c>
      <c r="AU141" s="229" t="s">
        <v>80</v>
      </c>
      <c r="AV141" s="13" t="s">
        <v>80</v>
      </c>
      <c r="AW141" s="13" t="s">
        <v>32</v>
      </c>
      <c r="AX141" s="13" t="s">
        <v>70</v>
      </c>
      <c r="AY141" s="229" t="s">
        <v>134</v>
      </c>
    </row>
    <row r="142" s="14" customFormat="1">
      <c r="A142" s="14"/>
      <c r="B142" s="240"/>
      <c r="C142" s="241"/>
      <c r="D142" s="220" t="s">
        <v>143</v>
      </c>
      <c r="E142" s="242" t="s">
        <v>19</v>
      </c>
      <c r="F142" s="243" t="s">
        <v>216</v>
      </c>
      <c r="G142" s="241"/>
      <c r="H142" s="244">
        <v>2.5180000000000002</v>
      </c>
      <c r="I142" s="245"/>
      <c r="J142" s="241"/>
      <c r="K142" s="241"/>
      <c r="L142" s="246"/>
      <c r="M142" s="247"/>
      <c r="N142" s="248"/>
      <c r="O142" s="248"/>
      <c r="P142" s="248"/>
      <c r="Q142" s="248"/>
      <c r="R142" s="248"/>
      <c r="S142" s="248"/>
      <c r="T142" s="24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0" t="s">
        <v>143</v>
      </c>
      <c r="AU142" s="250" t="s">
        <v>80</v>
      </c>
      <c r="AV142" s="14" t="s">
        <v>141</v>
      </c>
      <c r="AW142" s="14" t="s">
        <v>32</v>
      </c>
      <c r="AX142" s="14" t="s">
        <v>78</v>
      </c>
      <c r="AY142" s="250" t="s">
        <v>134</v>
      </c>
    </row>
    <row r="143" s="2" customFormat="1" ht="24.15" customHeight="1">
      <c r="A143" s="39"/>
      <c r="B143" s="40"/>
      <c r="C143" s="205" t="s">
        <v>239</v>
      </c>
      <c r="D143" s="205" t="s">
        <v>136</v>
      </c>
      <c r="E143" s="206" t="s">
        <v>240</v>
      </c>
      <c r="F143" s="207" t="s">
        <v>241</v>
      </c>
      <c r="G143" s="208" t="s">
        <v>228</v>
      </c>
      <c r="H143" s="209">
        <v>1.5309999999999999</v>
      </c>
      <c r="I143" s="210"/>
      <c r="J143" s="211">
        <f>ROUND(I143*H143,2)</f>
        <v>0</v>
      </c>
      <c r="K143" s="207" t="s">
        <v>140</v>
      </c>
      <c r="L143" s="45"/>
      <c r="M143" s="212" t="s">
        <v>19</v>
      </c>
      <c r="N143" s="213" t="s">
        <v>41</v>
      </c>
      <c r="O143" s="85"/>
      <c r="P143" s="214">
        <f>O143*H143</f>
        <v>0</v>
      </c>
      <c r="Q143" s="214">
        <v>0.0043800000000000002</v>
      </c>
      <c r="R143" s="214">
        <f>Q143*H143</f>
        <v>0.0067057799999999997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141</v>
      </c>
      <c r="AT143" s="216" t="s">
        <v>136</v>
      </c>
      <c r="AU143" s="216" t="s">
        <v>80</v>
      </c>
      <c r="AY143" s="18" t="s">
        <v>134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78</v>
      </c>
      <c r="BK143" s="217">
        <f>ROUND(I143*H143,2)</f>
        <v>0</v>
      </c>
      <c r="BL143" s="18" t="s">
        <v>141</v>
      </c>
      <c r="BM143" s="216" t="s">
        <v>242</v>
      </c>
    </row>
    <row r="144" s="13" customFormat="1">
      <c r="A144" s="13"/>
      <c r="B144" s="218"/>
      <c r="C144" s="219"/>
      <c r="D144" s="220" t="s">
        <v>143</v>
      </c>
      <c r="E144" s="221" t="s">
        <v>19</v>
      </c>
      <c r="F144" s="222" t="s">
        <v>243</v>
      </c>
      <c r="G144" s="219"/>
      <c r="H144" s="223">
        <v>1.363</v>
      </c>
      <c r="I144" s="224"/>
      <c r="J144" s="219"/>
      <c r="K144" s="219"/>
      <c r="L144" s="225"/>
      <c r="M144" s="226"/>
      <c r="N144" s="227"/>
      <c r="O144" s="227"/>
      <c r="P144" s="227"/>
      <c r="Q144" s="227"/>
      <c r="R144" s="227"/>
      <c r="S144" s="227"/>
      <c r="T144" s="22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29" t="s">
        <v>143</v>
      </c>
      <c r="AU144" s="229" t="s">
        <v>80</v>
      </c>
      <c r="AV144" s="13" t="s">
        <v>80</v>
      </c>
      <c r="AW144" s="13" t="s">
        <v>32</v>
      </c>
      <c r="AX144" s="13" t="s">
        <v>70</v>
      </c>
      <c r="AY144" s="229" t="s">
        <v>134</v>
      </c>
    </row>
    <row r="145" s="13" customFormat="1">
      <c r="A145" s="13"/>
      <c r="B145" s="218"/>
      <c r="C145" s="219"/>
      <c r="D145" s="220" t="s">
        <v>143</v>
      </c>
      <c r="E145" s="221" t="s">
        <v>19</v>
      </c>
      <c r="F145" s="222" t="s">
        <v>238</v>
      </c>
      <c r="G145" s="219"/>
      <c r="H145" s="223">
        <v>0.16800000000000001</v>
      </c>
      <c r="I145" s="224"/>
      <c r="J145" s="219"/>
      <c r="K145" s="219"/>
      <c r="L145" s="225"/>
      <c r="M145" s="226"/>
      <c r="N145" s="227"/>
      <c r="O145" s="227"/>
      <c r="P145" s="227"/>
      <c r="Q145" s="227"/>
      <c r="R145" s="227"/>
      <c r="S145" s="227"/>
      <c r="T145" s="22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29" t="s">
        <v>143</v>
      </c>
      <c r="AU145" s="229" t="s">
        <v>80</v>
      </c>
      <c r="AV145" s="13" t="s">
        <v>80</v>
      </c>
      <c r="AW145" s="13" t="s">
        <v>32</v>
      </c>
      <c r="AX145" s="13" t="s">
        <v>70</v>
      </c>
      <c r="AY145" s="229" t="s">
        <v>134</v>
      </c>
    </row>
    <row r="146" s="14" customFormat="1">
      <c r="A146" s="14"/>
      <c r="B146" s="240"/>
      <c r="C146" s="241"/>
      <c r="D146" s="220" t="s">
        <v>143</v>
      </c>
      <c r="E146" s="242" t="s">
        <v>19</v>
      </c>
      <c r="F146" s="243" t="s">
        <v>216</v>
      </c>
      <c r="G146" s="241"/>
      <c r="H146" s="244">
        <v>1.5309999999999999</v>
      </c>
      <c r="I146" s="245"/>
      <c r="J146" s="241"/>
      <c r="K146" s="241"/>
      <c r="L146" s="246"/>
      <c r="M146" s="247"/>
      <c r="N146" s="248"/>
      <c r="O146" s="248"/>
      <c r="P146" s="248"/>
      <c r="Q146" s="248"/>
      <c r="R146" s="248"/>
      <c r="S146" s="248"/>
      <c r="T146" s="24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0" t="s">
        <v>143</v>
      </c>
      <c r="AU146" s="250" t="s">
        <v>80</v>
      </c>
      <c r="AV146" s="14" t="s">
        <v>141</v>
      </c>
      <c r="AW146" s="14" t="s">
        <v>32</v>
      </c>
      <c r="AX146" s="14" t="s">
        <v>78</v>
      </c>
      <c r="AY146" s="250" t="s">
        <v>134</v>
      </c>
    </row>
    <row r="147" s="2" customFormat="1" ht="24.15" customHeight="1">
      <c r="A147" s="39"/>
      <c r="B147" s="40"/>
      <c r="C147" s="205" t="s">
        <v>244</v>
      </c>
      <c r="D147" s="205" t="s">
        <v>136</v>
      </c>
      <c r="E147" s="206" t="s">
        <v>245</v>
      </c>
      <c r="F147" s="207" t="s">
        <v>246</v>
      </c>
      <c r="G147" s="208" t="s">
        <v>228</v>
      </c>
      <c r="H147" s="209">
        <v>4.0499999999999998</v>
      </c>
      <c r="I147" s="210"/>
      <c r="J147" s="211">
        <f>ROUND(I147*H147,2)</f>
        <v>0</v>
      </c>
      <c r="K147" s="207" t="s">
        <v>140</v>
      </c>
      <c r="L147" s="45"/>
      <c r="M147" s="212" t="s">
        <v>19</v>
      </c>
      <c r="N147" s="213" t="s">
        <v>41</v>
      </c>
      <c r="O147" s="85"/>
      <c r="P147" s="214">
        <f>O147*H147</f>
        <v>0</v>
      </c>
      <c r="Q147" s="214">
        <v>0.01218</v>
      </c>
      <c r="R147" s="214">
        <f>Q147*H147</f>
        <v>0.049328999999999998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141</v>
      </c>
      <c r="AT147" s="216" t="s">
        <v>136</v>
      </c>
      <c r="AU147" s="216" t="s">
        <v>80</v>
      </c>
      <c r="AY147" s="18" t="s">
        <v>134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78</v>
      </c>
      <c r="BK147" s="217">
        <f>ROUND(I147*H147,2)</f>
        <v>0</v>
      </c>
      <c r="BL147" s="18" t="s">
        <v>141</v>
      </c>
      <c r="BM147" s="216" t="s">
        <v>247</v>
      </c>
    </row>
    <row r="148" s="13" customFormat="1">
      <c r="A148" s="13"/>
      <c r="B148" s="218"/>
      <c r="C148" s="219"/>
      <c r="D148" s="220" t="s">
        <v>143</v>
      </c>
      <c r="E148" s="221" t="s">
        <v>19</v>
      </c>
      <c r="F148" s="222" t="s">
        <v>248</v>
      </c>
      <c r="G148" s="219"/>
      <c r="H148" s="223">
        <v>0.45000000000000001</v>
      </c>
      <c r="I148" s="224"/>
      <c r="J148" s="219"/>
      <c r="K148" s="219"/>
      <c r="L148" s="225"/>
      <c r="M148" s="226"/>
      <c r="N148" s="227"/>
      <c r="O148" s="227"/>
      <c r="P148" s="227"/>
      <c r="Q148" s="227"/>
      <c r="R148" s="227"/>
      <c r="S148" s="227"/>
      <c r="T148" s="22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29" t="s">
        <v>143</v>
      </c>
      <c r="AU148" s="229" t="s">
        <v>80</v>
      </c>
      <c r="AV148" s="13" t="s">
        <v>80</v>
      </c>
      <c r="AW148" s="13" t="s">
        <v>32</v>
      </c>
      <c r="AX148" s="13" t="s">
        <v>70</v>
      </c>
      <c r="AY148" s="229" t="s">
        <v>134</v>
      </c>
    </row>
    <row r="149" s="13" customFormat="1">
      <c r="A149" s="13"/>
      <c r="B149" s="218"/>
      <c r="C149" s="219"/>
      <c r="D149" s="220" t="s">
        <v>143</v>
      </c>
      <c r="E149" s="221" t="s">
        <v>19</v>
      </c>
      <c r="F149" s="222" t="s">
        <v>249</v>
      </c>
      <c r="G149" s="219"/>
      <c r="H149" s="223">
        <v>0.59999999999999998</v>
      </c>
      <c r="I149" s="224"/>
      <c r="J149" s="219"/>
      <c r="K149" s="219"/>
      <c r="L149" s="225"/>
      <c r="M149" s="226"/>
      <c r="N149" s="227"/>
      <c r="O149" s="227"/>
      <c r="P149" s="227"/>
      <c r="Q149" s="227"/>
      <c r="R149" s="227"/>
      <c r="S149" s="227"/>
      <c r="T149" s="22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29" t="s">
        <v>143</v>
      </c>
      <c r="AU149" s="229" t="s">
        <v>80</v>
      </c>
      <c r="AV149" s="13" t="s">
        <v>80</v>
      </c>
      <c r="AW149" s="13" t="s">
        <v>32</v>
      </c>
      <c r="AX149" s="13" t="s">
        <v>70</v>
      </c>
      <c r="AY149" s="229" t="s">
        <v>134</v>
      </c>
    </row>
    <row r="150" s="13" customFormat="1">
      <c r="A150" s="13"/>
      <c r="B150" s="218"/>
      <c r="C150" s="219"/>
      <c r="D150" s="220" t="s">
        <v>143</v>
      </c>
      <c r="E150" s="221" t="s">
        <v>19</v>
      </c>
      <c r="F150" s="222" t="s">
        <v>250</v>
      </c>
      <c r="G150" s="219"/>
      <c r="H150" s="223">
        <v>3</v>
      </c>
      <c r="I150" s="224"/>
      <c r="J150" s="219"/>
      <c r="K150" s="219"/>
      <c r="L150" s="225"/>
      <c r="M150" s="226"/>
      <c r="N150" s="227"/>
      <c r="O150" s="227"/>
      <c r="P150" s="227"/>
      <c r="Q150" s="227"/>
      <c r="R150" s="227"/>
      <c r="S150" s="227"/>
      <c r="T150" s="22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29" t="s">
        <v>143</v>
      </c>
      <c r="AU150" s="229" t="s">
        <v>80</v>
      </c>
      <c r="AV150" s="13" t="s">
        <v>80</v>
      </c>
      <c r="AW150" s="13" t="s">
        <v>32</v>
      </c>
      <c r="AX150" s="13" t="s">
        <v>70</v>
      </c>
      <c r="AY150" s="229" t="s">
        <v>134</v>
      </c>
    </row>
    <row r="151" s="14" customFormat="1">
      <c r="A151" s="14"/>
      <c r="B151" s="240"/>
      <c r="C151" s="241"/>
      <c r="D151" s="220" t="s">
        <v>143</v>
      </c>
      <c r="E151" s="242" t="s">
        <v>19</v>
      </c>
      <c r="F151" s="243" t="s">
        <v>216</v>
      </c>
      <c r="G151" s="241"/>
      <c r="H151" s="244">
        <v>4.0499999999999998</v>
      </c>
      <c r="I151" s="245"/>
      <c r="J151" s="241"/>
      <c r="K151" s="241"/>
      <c r="L151" s="246"/>
      <c r="M151" s="247"/>
      <c r="N151" s="248"/>
      <c r="O151" s="248"/>
      <c r="P151" s="248"/>
      <c r="Q151" s="248"/>
      <c r="R151" s="248"/>
      <c r="S151" s="248"/>
      <c r="T151" s="24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0" t="s">
        <v>143</v>
      </c>
      <c r="AU151" s="250" t="s">
        <v>80</v>
      </c>
      <c r="AV151" s="14" t="s">
        <v>141</v>
      </c>
      <c r="AW151" s="14" t="s">
        <v>32</v>
      </c>
      <c r="AX151" s="14" t="s">
        <v>78</v>
      </c>
      <c r="AY151" s="250" t="s">
        <v>134</v>
      </c>
    </row>
    <row r="152" s="2" customFormat="1" ht="14.4" customHeight="1">
      <c r="A152" s="39"/>
      <c r="B152" s="40"/>
      <c r="C152" s="230" t="s">
        <v>251</v>
      </c>
      <c r="D152" s="230" t="s">
        <v>197</v>
      </c>
      <c r="E152" s="231" t="s">
        <v>252</v>
      </c>
      <c r="F152" s="232" t="s">
        <v>253</v>
      </c>
      <c r="G152" s="233" t="s">
        <v>228</v>
      </c>
      <c r="H152" s="234">
        <v>4.1310000000000002</v>
      </c>
      <c r="I152" s="235"/>
      <c r="J152" s="236">
        <f>ROUND(I152*H152,2)</f>
        <v>0</v>
      </c>
      <c r="K152" s="232" t="s">
        <v>140</v>
      </c>
      <c r="L152" s="237"/>
      <c r="M152" s="238" t="s">
        <v>19</v>
      </c>
      <c r="N152" s="239" t="s">
        <v>41</v>
      </c>
      <c r="O152" s="85"/>
      <c r="P152" s="214">
        <f>O152*H152</f>
        <v>0</v>
      </c>
      <c r="Q152" s="214">
        <v>0.017999999999999999</v>
      </c>
      <c r="R152" s="214">
        <f>Q152*H152</f>
        <v>0.074357999999999994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200</v>
      </c>
      <c r="AT152" s="216" t="s">
        <v>197</v>
      </c>
      <c r="AU152" s="216" t="s">
        <v>80</v>
      </c>
      <c r="AY152" s="18" t="s">
        <v>134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78</v>
      </c>
      <c r="BK152" s="217">
        <f>ROUND(I152*H152,2)</f>
        <v>0</v>
      </c>
      <c r="BL152" s="18" t="s">
        <v>141</v>
      </c>
      <c r="BM152" s="216" t="s">
        <v>254</v>
      </c>
    </row>
    <row r="153" s="13" customFormat="1">
      <c r="A153" s="13"/>
      <c r="B153" s="218"/>
      <c r="C153" s="219"/>
      <c r="D153" s="220" t="s">
        <v>143</v>
      </c>
      <c r="E153" s="219"/>
      <c r="F153" s="222" t="s">
        <v>255</v>
      </c>
      <c r="G153" s="219"/>
      <c r="H153" s="223">
        <v>4.1310000000000002</v>
      </c>
      <c r="I153" s="224"/>
      <c r="J153" s="219"/>
      <c r="K153" s="219"/>
      <c r="L153" s="225"/>
      <c r="M153" s="226"/>
      <c r="N153" s="227"/>
      <c r="O153" s="227"/>
      <c r="P153" s="227"/>
      <c r="Q153" s="227"/>
      <c r="R153" s="227"/>
      <c r="S153" s="227"/>
      <c r="T153" s="22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29" t="s">
        <v>143</v>
      </c>
      <c r="AU153" s="229" t="s">
        <v>80</v>
      </c>
      <c r="AV153" s="13" t="s">
        <v>80</v>
      </c>
      <c r="AW153" s="13" t="s">
        <v>4</v>
      </c>
      <c r="AX153" s="13" t="s">
        <v>78</v>
      </c>
      <c r="AY153" s="229" t="s">
        <v>134</v>
      </c>
    </row>
    <row r="154" s="2" customFormat="1" ht="24.15" customHeight="1">
      <c r="A154" s="39"/>
      <c r="B154" s="40"/>
      <c r="C154" s="205" t="s">
        <v>256</v>
      </c>
      <c r="D154" s="205" t="s">
        <v>136</v>
      </c>
      <c r="E154" s="206" t="s">
        <v>257</v>
      </c>
      <c r="F154" s="207" t="s">
        <v>258</v>
      </c>
      <c r="G154" s="208" t="s">
        <v>181</v>
      </c>
      <c r="H154" s="209">
        <v>9</v>
      </c>
      <c r="I154" s="210"/>
      <c r="J154" s="211">
        <f>ROUND(I154*H154,2)</f>
        <v>0</v>
      </c>
      <c r="K154" s="207" t="s">
        <v>140</v>
      </c>
      <c r="L154" s="45"/>
      <c r="M154" s="212" t="s">
        <v>19</v>
      </c>
      <c r="N154" s="213" t="s">
        <v>41</v>
      </c>
      <c r="O154" s="85"/>
      <c r="P154" s="214">
        <f>O154*H154</f>
        <v>0</v>
      </c>
      <c r="Q154" s="214">
        <v>0.00055999999999999995</v>
      </c>
      <c r="R154" s="214">
        <f>Q154*H154</f>
        <v>0.0050399999999999993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141</v>
      </c>
      <c r="AT154" s="216" t="s">
        <v>136</v>
      </c>
      <c r="AU154" s="216" t="s">
        <v>80</v>
      </c>
      <c r="AY154" s="18" t="s">
        <v>134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78</v>
      </c>
      <c r="BK154" s="217">
        <f>ROUND(I154*H154,2)</f>
        <v>0</v>
      </c>
      <c r="BL154" s="18" t="s">
        <v>141</v>
      </c>
      <c r="BM154" s="216" t="s">
        <v>259</v>
      </c>
    </row>
    <row r="155" s="13" customFormat="1">
      <c r="A155" s="13"/>
      <c r="B155" s="218"/>
      <c r="C155" s="219"/>
      <c r="D155" s="220" t="s">
        <v>143</v>
      </c>
      <c r="E155" s="221" t="s">
        <v>19</v>
      </c>
      <c r="F155" s="222" t="s">
        <v>260</v>
      </c>
      <c r="G155" s="219"/>
      <c r="H155" s="223">
        <v>9</v>
      </c>
      <c r="I155" s="224"/>
      <c r="J155" s="219"/>
      <c r="K155" s="219"/>
      <c r="L155" s="225"/>
      <c r="M155" s="226"/>
      <c r="N155" s="227"/>
      <c r="O155" s="227"/>
      <c r="P155" s="227"/>
      <c r="Q155" s="227"/>
      <c r="R155" s="227"/>
      <c r="S155" s="227"/>
      <c r="T155" s="22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29" t="s">
        <v>143</v>
      </c>
      <c r="AU155" s="229" t="s">
        <v>80</v>
      </c>
      <c r="AV155" s="13" t="s">
        <v>80</v>
      </c>
      <c r="AW155" s="13" t="s">
        <v>32</v>
      </c>
      <c r="AX155" s="13" t="s">
        <v>78</v>
      </c>
      <c r="AY155" s="229" t="s">
        <v>134</v>
      </c>
    </row>
    <row r="156" s="2" customFormat="1" ht="24.15" customHeight="1">
      <c r="A156" s="39"/>
      <c r="B156" s="40"/>
      <c r="C156" s="205" t="s">
        <v>261</v>
      </c>
      <c r="D156" s="205" t="s">
        <v>136</v>
      </c>
      <c r="E156" s="206" t="s">
        <v>262</v>
      </c>
      <c r="F156" s="207" t="s">
        <v>263</v>
      </c>
      <c r="G156" s="208" t="s">
        <v>181</v>
      </c>
      <c r="H156" s="209">
        <v>1</v>
      </c>
      <c r="I156" s="210"/>
      <c r="J156" s="211">
        <f>ROUND(I156*H156,2)</f>
        <v>0</v>
      </c>
      <c r="K156" s="207" t="s">
        <v>140</v>
      </c>
      <c r="L156" s="45"/>
      <c r="M156" s="212" t="s">
        <v>19</v>
      </c>
      <c r="N156" s="213" t="s">
        <v>41</v>
      </c>
      <c r="O156" s="85"/>
      <c r="P156" s="214">
        <f>O156*H156</f>
        <v>0</v>
      </c>
      <c r="Q156" s="214">
        <v>0.0042100000000000002</v>
      </c>
      <c r="R156" s="214">
        <f>Q156*H156</f>
        <v>0.0042100000000000002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141</v>
      </c>
      <c r="AT156" s="216" t="s">
        <v>136</v>
      </c>
      <c r="AU156" s="216" t="s">
        <v>80</v>
      </c>
      <c r="AY156" s="18" t="s">
        <v>134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78</v>
      </c>
      <c r="BK156" s="217">
        <f>ROUND(I156*H156,2)</f>
        <v>0</v>
      </c>
      <c r="BL156" s="18" t="s">
        <v>141</v>
      </c>
      <c r="BM156" s="216" t="s">
        <v>264</v>
      </c>
    </row>
    <row r="157" s="13" customFormat="1">
      <c r="A157" s="13"/>
      <c r="B157" s="218"/>
      <c r="C157" s="219"/>
      <c r="D157" s="220" t="s">
        <v>143</v>
      </c>
      <c r="E157" s="221" t="s">
        <v>19</v>
      </c>
      <c r="F157" s="222" t="s">
        <v>265</v>
      </c>
      <c r="G157" s="219"/>
      <c r="H157" s="223">
        <v>1</v>
      </c>
      <c r="I157" s="224"/>
      <c r="J157" s="219"/>
      <c r="K157" s="219"/>
      <c r="L157" s="225"/>
      <c r="M157" s="226"/>
      <c r="N157" s="227"/>
      <c r="O157" s="227"/>
      <c r="P157" s="227"/>
      <c r="Q157" s="227"/>
      <c r="R157" s="227"/>
      <c r="S157" s="227"/>
      <c r="T157" s="22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29" t="s">
        <v>143</v>
      </c>
      <c r="AU157" s="229" t="s">
        <v>80</v>
      </c>
      <c r="AV157" s="13" t="s">
        <v>80</v>
      </c>
      <c r="AW157" s="13" t="s">
        <v>32</v>
      </c>
      <c r="AX157" s="13" t="s">
        <v>78</v>
      </c>
      <c r="AY157" s="229" t="s">
        <v>134</v>
      </c>
    </row>
    <row r="158" s="2" customFormat="1" ht="24.15" customHeight="1">
      <c r="A158" s="39"/>
      <c r="B158" s="40"/>
      <c r="C158" s="205" t="s">
        <v>266</v>
      </c>
      <c r="D158" s="205" t="s">
        <v>136</v>
      </c>
      <c r="E158" s="206" t="s">
        <v>267</v>
      </c>
      <c r="F158" s="207" t="s">
        <v>268</v>
      </c>
      <c r="G158" s="208" t="s">
        <v>181</v>
      </c>
      <c r="H158" s="209">
        <v>4</v>
      </c>
      <c r="I158" s="210"/>
      <c r="J158" s="211">
        <f>ROUND(I158*H158,2)</f>
        <v>0</v>
      </c>
      <c r="K158" s="207" t="s">
        <v>140</v>
      </c>
      <c r="L158" s="45"/>
      <c r="M158" s="212" t="s">
        <v>19</v>
      </c>
      <c r="N158" s="213" t="s">
        <v>41</v>
      </c>
      <c r="O158" s="85"/>
      <c r="P158" s="214">
        <f>O158*H158</f>
        <v>0</v>
      </c>
      <c r="Q158" s="214">
        <v>0.014659999999999999</v>
      </c>
      <c r="R158" s="214">
        <f>Q158*H158</f>
        <v>0.058639999999999998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141</v>
      </c>
      <c r="AT158" s="216" t="s">
        <v>136</v>
      </c>
      <c r="AU158" s="216" t="s">
        <v>80</v>
      </c>
      <c r="AY158" s="18" t="s">
        <v>134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78</v>
      </c>
      <c r="BK158" s="217">
        <f>ROUND(I158*H158,2)</f>
        <v>0</v>
      </c>
      <c r="BL158" s="18" t="s">
        <v>141</v>
      </c>
      <c r="BM158" s="216" t="s">
        <v>269</v>
      </c>
    </row>
    <row r="159" s="13" customFormat="1">
      <c r="A159" s="13"/>
      <c r="B159" s="218"/>
      <c r="C159" s="219"/>
      <c r="D159" s="220" t="s">
        <v>143</v>
      </c>
      <c r="E159" s="221" t="s">
        <v>19</v>
      </c>
      <c r="F159" s="222" t="s">
        <v>270</v>
      </c>
      <c r="G159" s="219"/>
      <c r="H159" s="223">
        <v>1</v>
      </c>
      <c r="I159" s="224"/>
      <c r="J159" s="219"/>
      <c r="K159" s="219"/>
      <c r="L159" s="225"/>
      <c r="M159" s="226"/>
      <c r="N159" s="227"/>
      <c r="O159" s="227"/>
      <c r="P159" s="227"/>
      <c r="Q159" s="227"/>
      <c r="R159" s="227"/>
      <c r="S159" s="227"/>
      <c r="T159" s="22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29" t="s">
        <v>143</v>
      </c>
      <c r="AU159" s="229" t="s">
        <v>80</v>
      </c>
      <c r="AV159" s="13" t="s">
        <v>80</v>
      </c>
      <c r="AW159" s="13" t="s">
        <v>32</v>
      </c>
      <c r="AX159" s="13" t="s">
        <v>70</v>
      </c>
      <c r="AY159" s="229" t="s">
        <v>134</v>
      </c>
    </row>
    <row r="160" s="13" customFormat="1">
      <c r="A160" s="13"/>
      <c r="B160" s="218"/>
      <c r="C160" s="219"/>
      <c r="D160" s="220" t="s">
        <v>143</v>
      </c>
      <c r="E160" s="221" t="s">
        <v>19</v>
      </c>
      <c r="F160" s="222" t="s">
        <v>271</v>
      </c>
      <c r="G160" s="219"/>
      <c r="H160" s="223">
        <v>3</v>
      </c>
      <c r="I160" s="224"/>
      <c r="J160" s="219"/>
      <c r="K160" s="219"/>
      <c r="L160" s="225"/>
      <c r="M160" s="226"/>
      <c r="N160" s="227"/>
      <c r="O160" s="227"/>
      <c r="P160" s="227"/>
      <c r="Q160" s="227"/>
      <c r="R160" s="227"/>
      <c r="S160" s="227"/>
      <c r="T160" s="22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29" t="s">
        <v>143</v>
      </c>
      <c r="AU160" s="229" t="s">
        <v>80</v>
      </c>
      <c r="AV160" s="13" t="s">
        <v>80</v>
      </c>
      <c r="AW160" s="13" t="s">
        <v>32</v>
      </c>
      <c r="AX160" s="13" t="s">
        <v>70</v>
      </c>
      <c r="AY160" s="229" t="s">
        <v>134</v>
      </c>
    </row>
    <row r="161" s="14" customFormat="1">
      <c r="A161" s="14"/>
      <c r="B161" s="240"/>
      <c r="C161" s="241"/>
      <c r="D161" s="220" t="s">
        <v>143</v>
      </c>
      <c r="E161" s="242" t="s">
        <v>19</v>
      </c>
      <c r="F161" s="243" t="s">
        <v>216</v>
      </c>
      <c r="G161" s="241"/>
      <c r="H161" s="244">
        <v>4</v>
      </c>
      <c r="I161" s="245"/>
      <c r="J161" s="241"/>
      <c r="K161" s="241"/>
      <c r="L161" s="246"/>
      <c r="M161" s="247"/>
      <c r="N161" s="248"/>
      <c r="O161" s="248"/>
      <c r="P161" s="248"/>
      <c r="Q161" s="248"/>
      <c r="R161" s="248"/>
      <c r="S161" s="248"/>
      <c r="T161" s="24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0" t="s">
        <v>143</v>
      </c>
      <c r="AU161" s="250" t="s">
        <v>80</v>
      </c>
      <c r="AV161" s="14" t="s">
        <v>141</v>
      </c>
      <c r="AW161" s="14" t="s">
        <v>32</v>
      </c>
      <c r="AX161" s="14" t="s">
        <v>78</v>
      </c>
      <c r="AY161" s="250" t="s">
        <v>134</v>
      </c>
    </row>
    <row r="162" s="2" customFormat="1" ht="24.15" customHeight="1">
      <c r="A162" s="39"/>
      <c r="B162" s="40"/>
      <c r="C162" s="205" t="s">
        <v>272</v>
      </c>
      <c r="D162" s="205" t="s">
        <v>136</v>
      </c>
      <c r="E162" s="206" t="s">
        <v>273</v>
      </c>
      <c r="F162" s="207" t="s">
        <v>274</v>
      </c>
      <c r="G162" s="208" t="s">
        <v>139</v>
      </c>
      <c r="H162" s="209">
        <v>0.222</v>
      </c>
      <c r="I162" s="210"/>
      <c r="J162" s="211">
        <f>ROUND(I162*H162,2)</f>
        <v>0</v>
      </c>
      <c r="K162" s="207" t="s">
        <v>140</v>
      </c>
      <c r="L162" s="45"/>
      <c r="M162" s="212" t="s">
        <v>19</v>
      </c>
      <c r="N162" s="213" t="s">
        <v>41</v>
      </c>
      <c r="O162" s="85"/>
      <c r="P162" s="214">
        <f>O162*H162</f>
        <v>0</v>
      </c>
      <c r="Q162" s="214">
        <v>2.2563399999999998</v>
      </c>
      <c r="R162" s="214">
        <f>Q162*H162</f>
        <v>0.50090747999999996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141</v>
      </c>
      <c r="AT162" s="216" t="s">
        <v>136</v>
      </c>
      <c r="AU162" s="216" t="s">
        <v>80</v>
      </c>
      <c r="AY162" s="18" t="s">
        <v>134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78</v>
      </c>
      <c r="BK162" s="217">
        <f>ROUND(I162*H162,2)</f>
        <v>0</v>
      </c>
      <c r="BL162" s="18" t="s">
        <v>141</v>
      </c>
      <c r="BM162" s="216" t="s">
        <v>275</v>
      </c>
    </row>
    <row r="163" s="13" customFormat="1">
      <c r="A163" s="13"/>
      <c r="B163" s="218"/>
      <c r="C163" s="219"/>
      <c r="D163" s="220" t="s">
        <v>143</v>
      </c>
      <c r="E163" s="221" t="s">
        <v>19</v>
      </c>
      <c r="F163" s="222" t="s">
        <v>276</v>
      </c>
      <c r="G163" s="219"/>
      <c r="H163" s="223">
        <v>0.222</v>
      </c>
      <c r="I163" s="224"/>
      <c r="J163" s="219"/>
      <c r="K163" s="219"/>
      <c r="L163" s="225"/>
      <c r="M163" s="226"/>
      <c r="N163" s="227"/>
      <c r="O163" s="227"/>
      <c r="P163" s="227"/>
      <c r="Q163" s="227"/>
      <c r="R163" s="227"/>
      <c r="S163" s="227"/>
      <c r="T163" s="22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29" t="s">
        <v>143</v>
      </c>
      <c r="AU163" s="229" t="s">
        <v>80</v>
      </c>
      <c r="AV163" s="13" t="s">
        <v>80</v>
      </c>
      <c r="AW163" s="13" t="s">
        <v>32</v>
      </c>
      <c r="AX163" s="13" t="s">
        <v>78</v>
      </c>
      <c r="AY163" s="229" t="s">
        <v>134</v>
      </c>
    </row>
    <row r="164" s="2" customFormat="1" ht="14.4" customHeight="1">
      <c r="A164" s="39"/>
      <c r="B164" s="40"/>
      <c r="C164" s="205" t="s">
        <v>277</v>
      </c>
      <c r="D164" s="205" t="s">
        <v>136</v>
      </c>
      <c r="E164" s="206" t="s">
        <v>278</v>
      </c>
      <c r="F164" s="207" t="s">
        <v>279</v>
      </c>
      <c r="G164" s="208" t="s">
        <v>139</v>
      </c>
      <c r="H164" s="209">
        <v>6.218</v>
      </c>
      <c r="I164" s="210"/>
      <c r="J164" s="211">
        <f>ROUND(I164*H164,2)</f>
        <v>0</v>
      </c>
      <c r="K164" s="207" t="s">
        <v>140</v>
      </c>
      <c r="L164" s="45"/>
      <c r="M164" s="212" t="s">
        <v>19</v>
      </c>
      <c r="N164" s="213" t="s">
        <v>41</v>
      </c>
      <c r="O164" s="85"/>
      <c r="P164" s="214">
        <f>O164*H164</f>
        <v>0</v>
      </c>
      <c r="Q164" s="214">
        <v>2.45329</v>
      </c>
      <c r="R164" s="214">
        <f>Q164*H164</f>
        <v>15.254557220000001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141</v>
      </c>
      <c r="AT164" s="216" t="s">
        <v>136</v>
      </c>
      <c r="AU164" s="216" t="s">
        <v>80</v>
      </c>
      <c r="AY164" s="18" t="s">
        <v>134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78</v>
      </c>
      <c r="BK164" s="217">
        <f>ROUND(I164*H164,2)</f>
        <v>0</v>
      </c>
      <c r="BL164" s="18" t="s">
        <v>141</v>
      </c>
      <c r="BM164" s="216" t="s">
        <v>280</v>
      </c>
    </row>
    <row r="165" s="13" customFormat="1">
      <c r="A165" s="13"/>
      <c r="B165" s="218"/>
      <c r="C165" s="219"/>
      <c r="D165" s="220" t="s">
        <v>143</v>
      </c>
      <c r="E165" s="221" t="s">
        <v>19</v>
      </c>
      <c r="F165" s="222" t="s">
        <v>281</v>
      </c>
      <c r="G165" s="219"/>
      <c r="H165" s="223">
        <v>6.218</v>
      </c>
      <c r="I165" s="224"/>
      <c r="J165" s="219"/>
      <c r="K165" s="219"/>
      <c r="L165" s="225"/>
      <c r="M165" s="226"/>
      <c r="N165" s="227"/>
      <c r="O165" s="227"/>
      <c r="P165" s="227"/>
      <c r="Q165" s="227"/>
      <c r="R165" s="227"/>
      <c r="S165" s="227"/>
      <c r="T165" s="22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29" t="s">
        <v>143</v>
      </c>
      <c r="AU165" s="229" t="s">
        <v>80</v>
      </c>
      <c r="AV165" s="13" t="s">
        <v>80</v>
      </c>
      <c r="AW165" s="13" t="s">
        <v>32</v>
      </c>
      <c r="AX165" s="13" t="s">
        <v>78</v>
      </c>
      <c r="AY165" s="229" t="s">
        <v>134</v>
      </c>
    </row>
    <row r="166" s="2" customFormat="1" ht="14.4" customHeight="1">
      <c r="A166" s="39"/>
      <c r="B166" s="40"/>
      <c r="C166" s="205" t="s">
        <v>282</v>
      </c>
      <c r="D166" s="205" t="s">
        <v>136</v>
      </c>
      <c r="E166" s="206" t="s">
        <v>283</v>
      </c>
      <c r="F166" s="207" t="s">
        <v>284</v>
      </c>
      <c r="G166" s="208" t="s">
        <v>139</v>
      </c>
      <c r="H166" s="209">
        <v>6.218</v>
      </c>
      <c r="I166" s="210"/>
      <c r="J166" s="211">
        <f>ROUND(I166*H166,2)</f>
        <v>0</v>
      </c>
      <c r="K166" s="207" t="s">
        <v>140</v>
      </c>
      <c r="L166" s="45"/>
      <c r="M166" s="212" t="s">
        <v>19</v>
      </c>
      <c r="N166" s="213" t="s">
        <v>41</v>
      </c>
      <c r="O166" s="85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141</v>
      </c>
      <c r="AT166" s="216" t="s">
        <v>136</v>
      </c>
      <c r="AU166" s="216" t="s">
        <v>80</v>
      </c>
      <c r="AY166" s="18" t="s">
        <v>134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78</v>
      </c>
      <c r="BK166" s="217">
        <f>ROUND(I166*H166,2)</f>
        <v>0</v>
      </c>
      <c r="BL166" s="18" t="s">
        <v>141</v>
      </c>
      <c r="BM166" s="216" t="s">
        <v>285</v>
      </c>
    </row>
    <row r="167" s="2" customFormat="1" ht="14.4" customHeight="1">
      <c r="A167" s="39"/>
      <c r="B167" s="40"/>
      <c r="C167" s="205" t="s">
        <v>286</v>
      </c>
      <c r="D167" s="205" t="s">
        <v>136</v>
      </c>
      <c r="E167" s="206" t="s">
        <v>287</v>
      </c>
      <c r="F167" s="207" t="s">
        <v>288</v>
      </c>
      <c r="G167" s="208" t="s">
        <v>228</v>
      </c>
      <c r="H167" s="209">
        <v>2.0579999999999998</v>
      </c>
      <c r="I167" s="210"/>
      <c r="J167" s="211">
        <f>ROUND(I167*H167,2)</f>
        <v>0</v>
      </c>
      <c r="K167" s="207" t="s">
        <v>140</v>
      </c>
      <c r="L167" s="45"/>
      <c r="M167" s="212" t="s">
        <v>19</v>
      </c>
      <c r="N167" s="213" t="s">
        <v>41</v>
      </c>
      <c r="O167" s="85"/>
      <c r="P167" s="214">
        <f>O167*H167</f>
        <v>0</v>
      </c>
      <c r="Q167" s="214">
        <v>0.013520000000000001</v>
      </c>
      <c r="R167" s="214">
        <f>Q167*H167</f>
        <v>0.027824160000000001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141</v>
      </c>
      <c r="AT167" s="216" t="s">
        <v>136</v>
      </c>
      <c r="AU167" s="216" t="s">
        <v>80</v>
      </c>
      <c r="AY167" s="18" t="s">
        <v>134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78</v>
      </c>
      <c r="BK167" s="217">
        <f>ROUND(I167*H167,2)</f>
        <v>0</v>
      </c>
      <c r="BL167" s="18" t="s">
        <v>141</v>
      </c>
      <c r="BM167" s="216" t="s">
        <v>289</v>
      </c>
    </row>
    <row r="168" s="13" customFormat="1">
      <c r="A168" s="13"/>
      <c r="B168" s="218"/>
      <c r="C168" s="219"/>
      <c r="D168" s="220" t="s">
        <v>143</v>
      </c>
      <c r="E168" s="221" t="s">
        <v>19</v>
      </c>
      <c r="F168" s="222" t="s">
        <v>290</v>
      </c>
      <c r="G168" s="219"/>
      <c r="H168" s="223">
        <v>2.0579999999999998</v>
      </c>
      <c r="I168" s="224"/>
      <c r="J168" s="219"/>
      <c r="K168" s="219"/>
      <c r="L168" s="225"/>
      <c r="M168" s="226"/>
      <c r="N168" s="227"/>
      <c r="O168" s="227"/>
      <c r="P168" s="227"/>
      <c r="Q168" s="227"/>
      <c r="R168" s="227"/>
      <c r="S168" s="227"/>
      <c r="T168" s="22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29" t="s">
        <v>143</v>
      </c>
      <c r="AU168" s="229" t="s">
        <v>80</v>
      </c>
      <c r="AV168" s="13" t="s">
        <v>80</v>
      </c>
      <c r="AW168" s="13" t="s">
        <v>32</v>
      </c>
      <c r="AX168" s="13" t="s">
        <v>78</v>
      </c>
      <c r="AY168" s="229" t="s">
        <v>134</v>
      </c>
    </row>
    <row r="169" s="2" customFormat="1" ht="14.4" customHeight="1">
      <c r="A169" s="39"/>
      <c r="B169" s="40"/>
      <c r="C169" s="205" t="s">
        <v>291</v>
      </c>
      <c r="D169" s="205" t="s">
        <v>136</v>
      </c>
      <c r="E169" s="206" t="s">
        <v>292</v>
      </c>
      <c r="F169" s="207" t="s">
        <v>293</v>
      </c>
      <c r="G169" s="208" t="s">
        <v>228</v>
      </c>
      <c r="H169" s="209">
        <v>2.0579999999999998</v>
      </c>
      <c r="I169" s="210"/>
      <c r="J169" s="211">
        <f>ROUND(I169*H169,2)</f>
        <v>0</v>
      </c>
      <c r="K169" s="207" t="s">
        <v>140</v>
      </c>
      <c r="L169" s="45"/>
      <c r="M169" s="212" t="s">
        <v>19</v>
      </c>
      <c r="N169" s="213" t="s">
        <v>41</v>
      </c>
      <c r="O169" s="85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141</v>
      </c>
      <c r="AT169" s="216" t="s">
        <v>136</v>
      </c>
      <c r="AU169" s="216" t="s">
        <v>80</v>
      </c>
      <c r="AY169" s="18" t="s">
        <v>134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78</v>
      </c>
      <c r="BK169" s="217">
        <f>ROUND(I169*H169,2)</f>
        <v>0</v>
      </c>
      <c r="BL169" s="18" t="s">
        <v>141</v>
      </c>
      <c r="BM169" s="216" t="s">
        <v>294</v>
      </c>
    </row>
    <row r="170" s="2" customFormat="1" ht="14.4" customHeight="1">
      <c r="A170" s="39"/>
      <c r="B170" s="40"/>
      <c r="C170" s="205" t="s">
        <v>295</v>
      </c>
      <c r="D170" s="205" t="s">
        <v>136</v>
      </c>
      <c r="E170" s="206" t="s">
        <v>296</v>
      </c>
      <c r="F170" s="207" t="s">
        <v>297</v>
      </c>
      <c r="G170" s="208" t="s">
        <v>164</v>
      </c>
      <c r="H170" s="209">
        <v>0.25600000000000001</v>
      </c>
      <c r="I170" s="210"/>
      <c r="J170" s="211">
        <f>ROUND(I170*H170,2)</f>
        <v>0</v>
      </c>
      <c r="K170" s="207" t="s">
        <v>140</v>
      </c>
      <c r="L170" s="45"/>
      <c r="M170" s="212" t="s">
        <v>19</v>
      </c>
      <c r="N170" s="213" t="s">
        <v>41</v>
      </c>
      <c r="O170" s="85"/>
      <c r="P170" s="214">
        <f>O170*H170</f>
        <v>0</v>
      </c>
      <c r="Q170" s="214">
        <v>1.06277</v>
      </c>
      <c r="R170" s="214">
        <f>Q170*H170</f>
        <v>0.27206912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141</v>
      </c>
      <c r="AT170" s="216" t="s">
        <v>136</v>
      </c>
      <c r="AU170" s="216" t="s">
        <v>80</v>
      </c>
      <c r="AY170" s="18" t="s">
        <v>134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78</v>
      </c>
      <c r="BK170" s="217">
        <f>ROUND(I170*H170,2)</f>
        <v>0</v>
      </c>
      <c r="BL170" s="18" t="s">
        <v>141</v>
      </c>
      <c r="BM170" s="216" t="s">
        <v>298</v>
      </c>
    </row>
    <row r="171" s="13" customFormat="1">
      <c r="A171" s="13"/>
      <c r="B171" s="218"/>
      <c r="C171" s="219"/>
      <c r="D171" s="220" t="s">
        <v>143</v>
      </c>
      <c r="E171" s="221" t="s">
        <v>19</v>
      </c>
      <c r="F171" s="222" t="s">
        <v>299</v>
      </c>
      <c r="G171" s="219"/>
      <c r="H171" s="223">
        <v>0.25600000000000001</v>
      </c>
      <c r="I171" s="224"/>
      <c r="J171" s="219"/>
      <c r="K171" s="219"/>
      <c r="L171" s="225"/>
      <c r="M171" s="226"/>
      <c r="N171" s="227"/>
      <c r="O171" s="227"/>
      <c r="P171" s="227"/>
      <c r="Q171" s="227"/>
      <c r="R171" s="227"/>
      <c r="S171" s="227"/>
      <c r="T171" s="22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29" t="s">
        <v>143</v>
      </c>
      <c r="AU171" s="229" t="s">
        <v>80</v>
      </c>
      <c r="AV171" s="13" t="s">
        <v>80</v>
      </c>
      <c r="AW171" s="13" t="s">
        <v>32</v>
      </c>
      <c r="AX171" s="13" t="s">
        <v>78</v>
      </c>
      <c r="AY171" s="229" t="s">
        <v>134</v>
      </c>
    </row>
    <row r="172" s="2" customFormat="1" ht="14.4" customHeight="1">
      <c r="A172" s="39"/>
      <c r="B172" s="40"/>
      <c r="C172" s="205" t="s">
        <v>300</v>
      </c>
      <c r="D172" s="205" t="s">
        <v>136</v>
      </c>
      <c r="E172" s="206" t="s">
        <v>301</v>
      </c>
      <c r="F172" s="207" t="s">
        <v>302</v>
      </c>
      <c r="G172" s="208" t="s">
        <v>228</v>
      </c>
      <c r="H172" s="209">
        <v>44.412999999999997</v>
      </c>
      <c r="I172" s="210"/>
      <c r="J172" s="211">
        <f>ROUND(I172*H172,2)</f>
        <v>0</v>
      </c>
      <c r="K172" s="207" t="s">
        <v>140</v>
      </c>
      <c r="L172" s="45"/>
      <c r="M172" s="212" t="s">
        <v>19</v>
      </c>
      <c r="N172" s="213" t="s">
        <v>41</v>
      </c>
      <c r="O172" s="85"/>
      <c r="P172" s="214">
        <f>O172*H172</f>
        <v>0</v>
      </c>
      <c r="Q172" s="214">
        <v>0.00012999999999999999</v>
      </c>
      <c r="R172" s="214">
        <f>Q172*H172</f>
        <v>0.0057736899999999989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141</v>
      </c>
      <c r="AT172" s="216" t="s">
        <v>136</v>
      </c>
      <c r="AU172" s="216" t="s">
        <v>80</v>
      </c>
      <c r="AY172" s="18" t="s">
        <v>134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78</v>
      </c>
      <c r="BK172" s="217">
        <f>ROUND(I172*H172,2)</f>
        <v>0</v>
      </c>
      <c r="BL172" s="18" t="s">
        <v>141</v>
      </c>
      <c r="BM172" s="216" t="s">
        <v>303</v>
      </c>
    </row>
    <row r="173" s="13" customFormat="1">
      <c r="A173" s="13"/>
      <c r="B173" s="218"/>
      <c r="C173" s="219"/>
      <c r="D173" s="220" t="s">
        <v>143</v>
      </c>
      <c r="E173" s="221" t="s">
        <v>19</v>
      </c>
      <c r="F173" s="222" t="s">
        <v>304</v>
      </c>
      <c r="G173" s="219"/>
      <c r="H173" s="223">
        <v>44.412999999999997</v>
      </c>
      <c r="I173" s="224"/>
      <c r="J173" s="219"/>
      <c r="K173" s="219"/>
      <c r="L173" s="225"/>
      <c r="M173" s="226"/>
      <c r="N173" s="227"/>
      <c r="O173" s="227"/>
      <c r="P173" s="227"/>
      <c r="Q173" s="227"/>
      <c r="R173" s="227"/>
      <c r="S173" s="227"/>
      <c r="T173" s="22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29" t="s">
        <v>143</v>
      </c>
      <c r="AU173" s="229" t="s">
        <v>80</v>
      </c>
      <c r="AV173" s="13" t="s">
        <v>80</v>
      </c>
      <c r="AW173" s="13" t="s">
        <v>32</v>
      </c>
      <c r="AX173" s="13" t="s">
        <v>78</v>
      </c>
      <c r="AY173" s="229" t="s">
        <v>134</v>
      </c>
    </row>
    <row r="174" s="2" customFormat="1" ht="14.4" customHeight="1">
      <c r="A174" s="39"/>
      <c r="B174" s="40"/>
      <c r="C174" s="205" t="s">
        <v>305</v>
      </c>
      <c r="D174" s="205" t="s">
        <v>136</v>
      </c>
      <c r="E174" s="206" t="s">
        <v>306</v>
      </c>
      <c r="F174" s="207" t="s">
        <v>307</v>
      </c>
      <c r="G174" s="208" t="s">
        <v>228</v>
      </c>
      <c r="H174" s="209">
        <v>44.412999999999997</v>
      </c>
      <c r="I174" s="210"/>
      <c r="J174" s="211">
        <f>ROUND(I174*H174,2)</f>
        <v>0</v>
      </c>
      <c r="K174" s="207" t="s">
        <v>140</v>
      </c>
      <c r="L174" s="45"/>
      <c r="M174" s="212" t="s">
        <v>19</v>
      </c>
      <c r="N174" s="213" t="s">
        <v>41</v>
      </c>
      <c r="O174" s="85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141</v>
      </c>
      <c r="AT174" s="216" t="s">
        <v>136</v>
      </c>
      <c r="AU174" s="216" t="s">
        <v>80</v>
      </c>
      <c r="AY174" s="18" t="s">
        <v>134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78</v>
      </c>
      <c r="BK174" s="217">
        <f>ROUND(I174*H174,2)</f>
        <v>0</v>
      </c>
      <c r="BL174" s="18" t="s">
        <v>141</v>
      </c>
      <c r="BM174" s="216" t="s">
        <v>308</v>
      </c>
    </row>
    <row r="175" s="2" customFormat="1" ht="14.4" customHeight="1">
      <c r="A175" s="39"/>
      <c r="B175" s="40"/>
      <c r="C175" s="205" t="s">
        <v>309</v>
      </c>
      <c r="D175" s="205" t="s">
        <v>136</v>
      </c>
      <c r="E175" s="206" t="s">
        <v>310</v>
      </c>
      <c r="F175" s="207" t="s">
        <v>311</v>
      </c>
      <c r="G175" s="208" t="s">
        <v>228</v>
      </c>
      <c r="H175" s="209">
        <v>44.412999999999997</v>
      </c>
      <c r="I175" s="210"/>
      <c r="J175" s="211">
        <f>ROUND(I175*H175,2)</f>
        <v>0</v>
      </c>
      <c r="K175" s="207" t="s">
        <v>140</v>
      </c>
      <c r="L175" s="45"/>
      <c r="M175" s="212" t="s">
        <v>19</v>
      </c>
      <c r="N175" s="213" t="s">
        <v>41</v>
      </c>
      <c r="O175" s="85"/>
      <c r="P175" s="214">
        <f>O175*H175</f>
        <v>0</v>
      </c>
      <c r="Q175" s="214">
        <v>0.00022000000000000001</v>
      </c>
      <c r="R175" s="214">
        <f>Q175*H175</f>
        <v>0.0097708599999999993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141</v>
      </c>
      <c r="AT175" s="216" t="s">
        <v>136</v>
      </c>
      <c r="AU175" s="216" t="s">
        <v>80</v>
      </c>
      <c r="AY175" s="18" t="s">
        <v>134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78</v>
      </c>
      <c r="BK175" s="217">
        <f>ROUND(I175*H175,2)</f>
        <v>0</v>
      </c>
      <c r="BL175" s="18" t="s">
        <v>141</v>
      </c>
      <c r="BM175" s="216" t="s">
        <v>312</v>
      </c>
    </row>
    <row r="176" s="13" customFormat="1">
      <c r="A176" s="13"/>
      <c r="B176" s="218"/>
      <c r="C176" s="219"/>
      <c r="D176" s="220" t="s">
        <v>143</v>
      </c>
      <c r="E176" s="221" t="s">
        <v>19</v>
      </c>
      <c r="F176" s="222" t="s">
        <v>304</v>
      </c>
      <c r="G176" s="219"/>
      <c r="H176" s="223">
        <v>44.412999999999997</v>
      </c>
      <c r="I176" s="224"/>
      <c r="J176" s="219"/>
      <c r="K176" s="219"/>
      <c r="L176" s="225"/>
      <c r="M176" s="226"/>
      <c r="N176" s="227"/>
      <c r="O176" s="227"/>
      <c r="P176" s="227"/>
      <c r="Q176" s="227"/>
      <c r="R176" s="227"/>
      <c r="S176" s="227"/>
      <c r="T176" s="22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29" t="s">
        <v>143</v>
      </c>
      <c r="AU176" s="229" t="s">
        <v>80</v>
      </c>
      <c r="AV176" s="13" t="s">
        <v>80</v>
      </c>
      <c r="AW176" s="13" t="s">
        <v>32</v>
      </c>
      <c r="AX176" s="13" t="s">
        <v>78</v>
      </c>
      <c r="AY176" s="229" t="s">
        <v>134</v>
      </c>
    </row>
    <row r="177" s="2" customFormat="1" ht="24.15" customHeight="1">
      <c r="A177" s="39"/>
      <c r="B177" s="40"/>
      <c r="C177" s="205" t="s">
        <v>313</v>
      </c>
      <c r="D177" s="205" t="s">
        <v>136</v>
      </c>
      <c r="E177" s="206" t="s">
        <v>314</v>
      </c>
      <c r="F177" s="207" t="s">
        <v>315</v>
      </c>
      <c r="G177" s="208" t="s">
        <v>316</v>
      </c>
      <c r="H177" s="209">
        <v>14.699999999999999</v>
      </c>
      <c r="I177" s="210"/>
      <c r="J177" s="211">
        <f>ROUND(I177*H177,2)</f>
        <v>0</v>
      </c>
      <c r="K177" s="207" t="s">
        <v>140</v>
      </c>
      <c r="L177" s="45"/>
      <c r="M177" s="212" t="s">
        <v>19</v>
      </c>
      <c r="N177" s="213" t="s">
        <v>41</v>
      </c>
      <c r="O177" s="85"/>
      <c r="P177" s="214">
        <f>O177*H177</f>
        <v>0</v>
      </c>
      <c r="Q177" s="214">
        <v>2.0000000000000002E-05</v>
      </c>
      <c r="R177" s="214">
        <f>Q177*H177</f>
        <v>0.00029399999999999999</v>
      </c>
      <c r="S177" s="214">
        <v>0</v>
      </c>
      <c r="T177" s="21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6" t="s">
        <v>141</v>
      </c>
      <c r="AT177" s="216" t="s">
        <v>136</v>
      </c>
      <c r="AU177" s="216" t="s">
        <v>80</v>
      </c>
      <c r="AY177" s="18" t="s">
        <v>134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78</v>
      </c>
      <c r="BK177" s="217">
        <f>ROUND(I177*H177,2)</f>
        <v>0</v>
      </c>
      <c r="BL177" s="18" t="s">
        <v>141</v>
      </c>
      <c r="BM177" s="216" t="s">
        <v>317</v>
      </c>
    </row>
    <row r="178" s="13" customFormat="1">
      <c r="A178" s="13"/>
      <c r="B178" s="218"/>
      <c r="C178" s="219"/>
      <c r="D178" s="220" t="s">
        <v>143</v>
      </c>
      <c r="E178" s="221" t="s">
        <v>19</v>
      </c>
      <c r="F178" s="222" t="s">
        <v>318</v>
      </c>
      <c r="G178" s="219"/>
      <c r="H178" s="223">
        <v>14.699999999999999</v>
      </c>
      <c r="I178" s="224"/>
      <c r="J178" s="219"/>
      <c r="K178" s="219"/>
      <c r="L178" s="225"/>
      <c r="M178" s="226"/>
      <c r="N178" s="227"/>
      <c r="O178" s="227"/>
      <c r="P178" s="227"/>
      <c r="Q178" s="227"/>
      <c r="R178" s="227"/>
      <c r="S178" s="227"/>
      <c r="T178" s="22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29" t="s">
        <v>143</v>
      </c>
      <c r="AU178" s="229" t="s">
        <v>80</v>
      </c>
      <c r="AV178" s="13" t="s">
        <v>80</v>
      </c>
      <c r="AW178" s="13" t="s">
        <v>32</v>
      </c>
      <c r="AX178" s="13" t="s">
        <v>78</v>
      </c>
      <c r="AY178" s="229" t="s">
        <v>134</v>
      </c>
    </row>
    <row r="179" s="2" customFormat="1" ht="14.4" customHeight="1">
      <c r="A179" s="39"/>
      <c r="B179" s="40"/>
      <c r="C179" s="205" t="s">
        <v>319</v>
      </c>
      <c r="D179" s="205" t="s">
        <v>136</v>
      </c>
      <c r="E179" s="206" t="s">
        <v>320</v>
      </c>
      <c r="F179" s="207" t="s">
        <v>321</v>
      </c>
      <c r="G179" s="208" t="s">
        <v>316</v>
      </c>
      <c r="H179" s="209">
        <v>4.25</v>
      </c>
      <c r="I179" s="210"/>
      <c r="J179" s="211">
        <f>ROUND(I179*H179,2)</f>
        <v>0</v>
      </c>
      <c r="K179" s="207" t="s">
        <v>140</v>
      </c>
      <c r="L179" s="45"/>
      <c r="M179" s="212" t="s">
        <v>19</v>
      </c>
      <c r="N179" s="213" t="s">
        <v>41</v>
      </c>
      <c r="O179" s="85"/>
      <c r="P179" s="214">
        <f>O179*H179</f>
        <v>0</v>
      </c>
      <c r="Q179" s="214">
        <v>0.00021000000000000001</v>
      </c>
      <c r="R179" s="214">
        <f>Q179*H179</f>
        <v>0.00089250000000000006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141</v>
      </c>
      <c r="AT179" s="216" t="s">
        <v>136</v>
      </c>
      <c r="AU179" s="216" t="s">
        <v>80</v>
      </c>
      <c r="AY179" s="18" t="s">
        <v>134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78</v>
      </c>
      <c r="BK179" s="217">
        <f>ROUND(I179*H179,2)</f>
        <v>0</v>
      </c>
      <c r="BL179" s="18" t="s">
        <v>141</v>
      </c>
      <c r="BM179" s="216" t="s">
        <v>322</v>
      </c>
    </row>
    <row r="180" s="2" customFormat="1" ht="24.15" customHeight="1">
      <c r="A180" s="39"/>
      <c r="B180" s="40"/>
      <c r="C180" s="205" t="s">
        <v>323</v>
      </c>
      <c r="D180" s="205" t="s">
        <v>136</v>
      </c>
      <c r="E180" s="206" t="s">
        <v>324</v>
      </c>
      <c r="F180" s="207" t="s">
        <v>325</v>
      </c>
      <c r="G180" s="208" t="s">
        <v>316</v>
      </c>
      <c r="H180" s="209">
        <v>4.25</v>
      </c>
      <c r="I180" s="210"/>
      <c r="J180" s="211">
        <f>ROUND(I180*H180,2)</f>
        <v>0</v>
      </c>
      <c r="K180" s="207" t="s">
        <v>140</v>
      </c>
      <c r="L180" s="45"/>
      <c r="M180" s="212" t="s">
        <v>19</v>
      </c>
      <c r="N180" s="213" t="s">
        <v>41</v>
      </c>
      <c r="O180" s="85"/>
      <c r="P180" s="214">
        <f>O180*H180</f>
        <v>0</v>
      </c>
      <c r="Q180" s="214">
        <v>1.0000000000000001E-05</v>
      </c>
      <c r="R180" s="214">
        <f>Q180*H180</f>
        <v>4.2500000000000003E-05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141</v>
      </c>
      <c r="AT180" s="216" t="s">
        <v>136</v>
      </c>
      <c r="AU180" s="216" t="s">
        <v>80</v>
      </c>
      <c r="AY180" s="18" t="s">
        <v>134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78</v>
      </c>
      <c r="BK180" s="217">
        <f>ROUND(I180*H180,2)</f>
        <v>0</v>
      </c>
      <c r="BL180" s="18" t="s">
        <v>141</v>
      </c>
      <c r="BM180" s="216" t="s">
        <v>326</v>
      </c>
    </row>
    <row r="181" s="12" customFormat="1" ht="22.8" customHeight="1">
      <c r="A181" s="12"/>
      <c r="B181" s="189"/>
      <c r="C181" s="190"/>
      <c r="D181" s="191" t="s">
        <v>69</v>
      </c>
      <c r="E181" s="203" t="s">
        <v>172</v>
      </c>
      <c r="F181" s="203" t="s">
        <v>327</v>
      </c>
      <c r="G181" s="190"/>
      <c r="H181" s="190"/>
      <c r="I181" s="193"/>
      <c r="J181" s="204">
        <f>BK181</f>
        <v>0</v>
      </c>
      <c r="K181" s="190"/>
      <c r="L181" s="195"/>
      <c r="M181" s="196"/>
      <c r="N181" s="197"/>
      <c r="O181" s="197"/>
      <c r="P181" s="198">
        <f>SUM(P182:P216)</f>
        <v>0</v>
      </c>
      <c r="Q181" s="197"/>
      <c r="R181" s="198">
        <f>SUM(R182:R216)</f>
        <v>0.059375000000000004</v>
      </c>
      <c r="S181" s="197"/>
      <c r="T181" s="199">
        <f>SUM(T182:T216)</f>
        <v>7.3007500000000007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0" t="s">
        <v>78</v>
      </c>
      <c r="AT181" s="201" t="s">
        <v>69</v>
      </c>
      <c r="AU181" s="201" t="s">
        <v>78</v>
      </c>
      <c r="AY181" s="200" t="s">
        <v>134</v>
      </c>
      <c r="BK181" s="202">
        <f>SUM(BK182:BK216)</f>
        <v>0</v>
      </c>
    </row>
    <row r="182" s="2" customFormat="1" ht="24.15" customHeight="1">
      <c r="A182" s="39"/>
      <c r="B182" s="40"/>
      <c r="C182" s="205" t="s">
        <v>7</v>
      </c>
      <c r="D182" s="205" t="s">
        <v>136</v>
      </c>
      <c r="E182" s="206" t="s">
        <v>328</v>
      </c>
      <c r="F182" s="207" t="s">
        <v>329</v>
      </c>
      <c r="G182" s="208" t="s">
        <v>228</v>
      </c>
      <c r="H182" s="209">
        <v>72</v>
      </c>
      <c r="I182" s="210"/>
      <c r="J182" s="211">
        <f>ROUND(I182*H182,2)</f>
        <v>0</v>
      </c>
      <c r="K182" s="207" t="s">
        <v>140</v>
      </c>
      <c r="L182" s="45"/>
      <c r="M182" s="212" t="s">
        <v>19</v>
      </c>
      <c r="N182" s="213" t="s">
        <v>41</v>
      </c>
      <c r="O182" s="85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141</v>
      </c>
      <c r="AT182" s="216" t="s">
        <v>136</v>
      </c>
      <c r="AU182" s="216" t="s">
        <v>80</v>
      </c>
      <c r="AY182" s="18" t="s">
        <v>134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78</v>
      </c>
      <c r="BK182" s="217">
        <f>ROUND(I182*H182,2)</f>
        <v>0</v>
      </c>
      <c r="BL182" s="18" t="s">
        <v>141</v>
      </c>
      <c r="BM182" s="216" t="s">
        <v>330</v>
      </c>
    </row>
    <row r="183" s="13" customFormat="1">
      <c r="A183" s="13"/>
      <c r="B183" s="218"/>
      <c r="C183" s="219"/>
      <c r="D183" s="220" t="s">
        <v>143</v>
      </c>
      <c r="E183" s="221" t="s">
        <v>19</v>
      </c>
      <c r="F183" s="222" t="s">
        <v>331</v>
      </c>
      <c r="G183" s="219"/>
      <c r="H183" s="223">
        <v>72</v>
      </c>
      <c r="I183" s="224"/>
      <c r="J183" s="219"/>
      <c r="K183" s="219"/>
      <c r="L183" s="225"/>
      <c r="M183" s="226"/>
      <c r="N183" s="227"/>
      <c r="O183" s="227"/>
      <c r="P183" s="227"/>
      <c r="Q183" s="227"/>
      <c r="R183" s="227"/>
      <c r="S183" s="227"/>
      <c r="T183" s="22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29" t="s">
        <v>143</v>
      </c>
      <c r="AU183" s="229" t="s">
        <v>80</v>
      </c>
      <c r="AV183" s="13" t="s">
        <v>80</v>
      </c>
      <c r="AW183" s="13" t="s">
        <v>32</v>
      </c>
      <c r="AX183" s="13" t="s">
        <v>78</v>
      </c>
      <c r="AY183" s="229" t="s">
        <v>134</v>
      </c>
    </row>
    <row r="184" s="2" customFormat="1" ht="24.15" customHeight="1">
      <c r="A184" s="39"/>
      <c r="B184" s="40"/>
      <c r="C184" s="205" t="s">
        <v>332</v>
      </c>
      <c r="D184" s="205" t="s">
        <v>136</v>
      </c>
      <c r="E184" s="206" t="s">
        <v>333</v>
      </c>
      <c r="F184" s="207" t="s">
        <v>334</v>
      </c>
      <c r="G184" s="208" t="s">
        <v>228</v>
      </c>
      <c r="H184" s="209">
        <v>2160</v>
      </c>
      <c r="I184" s="210"/>
      <c r="J184" s="211">
        <f>ROUND(I184*H184,2)</f>
        <v>0</v>
      </c>
      <c r="K184" s="207" t="s">
        <v>140</v>
      </c>
      <c r="L184" s="45"/>
      <c r="M184" s="212" t="s">
        <v>19</v>
      </c>
      <c r="N184" s="213" t="s">
        <v>41</v>
      </c>
      <c r="O184" s="85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141</v>
      </c>
      <c r="AT184" s="216" t="s">
        <v>136</v>
      </c>
      <c r="AU184" s="216" t="s">
        <v>80</v>
      </c>
      <c r="AY184" s="18" t="s">
        <v>134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78</v>
      </c>
      <c r="BK184" s="217">
        <f>ROUND(I184*H184,2)</f>
        <v>0</v>
      </c>
      <c r="BL184" s="18" t="s">
        <v>141</v>
      </c>
      <c r="BM184" s="216" t="s">
        <v>335</v>
      </c>
    </row>
    <row r="185" s="13" customFormat="1">
      <c r="A185" s="13"/>
      <c r="B185" s="218"/>
      <c r="C185" s="219"/>
      <c r="D185" s="220" t="s">
        <v>143</v>
      </c>
      <c r="E185" s="219"/>
      <c r="F185" s="222" t="s">
        <v>336</v>
      </c>
      <c r="G185" s="219"/>
      <c r="H185" s="223">
        <v>2160</v>
      </c>
      <c r="I185" s="224"/>
      <c r="J185" s="219"/>
      <c r="K185" s="219"/>
      <c r="L185" s="225"/>
      <c r="M185" s="226"/>
      <c r="N185" s="227"/>
      <c r="O185" s="227"/>
      <c r="P185" s="227"/>
      <c r="Q185" s="227"/>
      <c r="R185" s="227"/>
      <c r="S185" s="227"/>
      <c r="T185" s="22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29" t="s">
        <v>143</v>
      </c>
      <c r="AU185" s="229" t="s">
        <v>80</v>
      </c>
      <c r="AV185" s="13" t="s">
        <v>80</v>
      </c>
      <c r="AW185" s="13" t="s">
        <v>4</v>
      </c>
      <c r="AX185" s="13" t="s">
        <v>78</v>
      </c>
      <c r="AY185" s="229" t="s">
        <v>134</v>
      </c>
    </row>
    <row r="186" s="2" customFormat="1" ht="24.15" customHeight="1">
      <c r="A186" s="39"/>
      <c r="B186" s="40"/>
      <c r="C186" s="205" t="s">
        <v>337</v>
      </c>
      <c r="D186" s="205" t="s">
        <v>136</v>
      </c>
      <c r="E186" s="206" t="s">
        <v>338</v>
      </c>
      <c r="F186" s="207" t="s">
        <v>339</v>
      </c>
      <c r="G186" s="208" t="s">
        <v>228</v>
      </c>
      <c r="H186" s="209">
        <v>72</v>
      </c>
      <c r="I186" s="210"/>
      <c r="J186" s="211">
        <f>ROUND(I186*H186,2)</f>
        <v>0</v>
      </c>
      <c r="K186" s="207" t="s">
        <v>140</v>
      </c>
      <c r="L186" s="45"/>
      <c r="M186" s="212" t="s">
        <v>19</v>
      </c>
      <c r="N186" s="213" t="s">
        <v>41</v>
      </c>
      <c r="O186" s="85"/>
      <c r="P186" s="214">
        <f>O186*H186</f>
        <v>0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141</v>
      </c>
      <c r="AT186" s="216" t="s">
        <v>136</v>
      </c>
      <c r="AU186" s="216" t="s">
        <v>80</v>
      </c>
      <c r="AY186" s="18" t="s">
        <v>134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78</v>
      </c>
      <c r="BK186" s="217">
        <f>ROUND(I186*H186,2)</f>
        <v>0</v>
      </c>
      <c r="BL186" s="18" t="s">
        <v>141</v>
      </c>
      <c r="BM186" s="216" t="s">
        <v>340</v>
      </c>
    </row>
    <row r="187" s="2" customFormat="1" ht="24.15" customHeight="1">
      <c r="A187" s="39"/>
      <c r="B187" s="40"/>
      <c r="C187" s="205" t="s">
        <v>341</v>
      </c>
      <c r="D187" s="205" t="s">
        <v>136</v>
      </c>
      <c r="E187" s="206" t="s">
        <v>342</v>
      </c>
      <c r="F187" s="207" t="s">
        <v>343</v>
      </c>
      <c r="G187" s="208" t="s">
        <v>181</v>
      </c>
      <c r="H187" s="209">
        <v>32</v>
      </c>
      <c r="I187" s="210"/>
      <c r="J187" s="211">
        <f>ROUND(I187*H187,2)</f>
        <v>0</v>
      </c>
      <c r="K187" s="207" t="s">
        <v>140</v>
      </c>
      <c r="L187" s="45"/>
      <c r="M187" s="212" t="s">
        <v>19</v>
      </c>
      <c r="N187" s="213" t="s">
        <v>41</v>
      </c>
      <c r="O187" s="85"/>
      <c r="P187" s="214">
        <f>O187*H187</f>
        <v>0</v>
      </c>
      <c r="Q187" s="214">
        <v>4.0000000000000003E-05</v>
      </c>
      <c r="R187" s="214">
        <f>Q187*H187</f>
        <v>0.0012800000000000001</v>
      </c>
      <c r="S187" s="214">
        <v>0</v>
      </c>
      <c r="T187" s="21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6" t="s">
        <v>141</v>
      </c>
      <c r="AT187" s="216" t="s">
        <v>136</v>
      </c>
      <c r="AU187" s="216" t="s">
        <v>80</v>
      </c>
      <c r="AY187" s="18" t="s">
        <v>134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78</v>
      </c>
      <c r="BK187" s="217">
        <f>ROUND(I187*H187,2)</f>
        <v>0</v>
      </c>
      <c r="BL187" s="18" t="s">
        <v>141</v>
      </c>
      <c r="BM187" s="216" t="s">
        <v>344</v>
      </c>
    </row>
    <row r="188" s="13" customFormat="1">
      <c r="A188" s="13"/>
      <c r="B188" s="218"/>
      <c r="C188" s="219"/>
      <c r="D188" s="220" t="s">
        <v>143</v>
      </c>
      <c r="E188" s="221" t="s">
        <v>19</v>
      </c>
      <c r="F188" s="222" t="s">
        <v>345</v>
      </c>
      <c r="G188" s="219"/>
      <c r="H188" s="223">
        <v>32</v>
      </c>
      <c r="I188" s="224"/>
      <c r="J188" s="219"/>
      <c r="K188" s="219"/>
      <c r="L188" s="225"/>
      <c r="M188" s="226"/>
      <c r="N188" s="227"/>
      <c r="O188" s="227"/>
      <c r="P188" s="227"/>
      <c r="Q188" s="227"/>
      <c r="R188" s="227"/>
      <c r="S188" s="227"/>
      <c r="T188" s="22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29" t="s">
        <v>143</v>
      </c>
      <c r="AU188" s="229" t="s">
        <v>80</v>
      </c>
      <c r="AV188" s="13" t="s">
        <v>80</v>
      </c>
      <c r="AW188" s="13" t="s">
        <v>32</v>
      </c>
      <c r="AX188" s="13" t="s">
        <v>78</v>
      </c>
      <c r="AY188" s="229" t="s">
        <v>134</v>
      </c>
    </row>
    <row r="189" s="2" customFormat="1" ht="14.4" customHeight="1">
      <c r="A189" s="39"/>
      <c r="B189" s="40"/>
      <c r="C189" s="205" t="s">
        <v>8</v>
      </c>
      <c r="D189" s="205" t="s">
        <v>136</v>
      </c>
      <c r="E189" s="206" t="s">
        <v>346</v>
      </c>
      <c r="F189" s="207" t="s">
        <v>347</v>
      </c>
      <c r="G189" s="208" t="s">
        <v>181</v>
      </c>
      <c r="H189" s="209">
        <v>36</v>
      </c>
      <c r="I189" s="210"/>
      <c r="J189" s="211">
        <f>ROUND(I189*H189,2)</f>
        <v>0</v>
      </c>
      <c r="K189" s="207" t="s">
        <v>140</v>
      </c>
      <c r="L189" s="45"/>
      <c r="M189" s="212" t="s">
        <v>19</v>
      </c>
      <c r="N189" s="213" t="s">
        <v>41</v>
      </c>
      <c r="O189" s="85"/>
      <c r="P189" s="214">
        <f>O189*H189</f>
        <v>0</v>
      </c>
      <c r="Q189" s="214">
        <v>2.0000000000000002E-05</v>
      </c>
      <c r="R189" s="214">
        <f>Q189*H189</f>
        <v>0.00072000000000000005</v>
      </c>
      <c r="S189" s="214">
        <v>0</v>
      </c>
      <c r="T189" s="215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6" t="s">
        <v>141</v>
      </c>
      <c r="AT189" s="216" t="s">
        <v>136</v>
      </c>
      <c r="AU189" s="216" t="s">
        <v>80</v>
      </c>
      <c r="AY189" s="18" t="s">
        <v>134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8" t="s">
        <v>78</v>
      </c>
      <c r="BK189" s="217">
        <f>ROUND(I189*H189,2)</f>
        <v>0</v>
      </c>
      <c r="BL189" s="18" t="s">
        <v>141</v>
      </c>
      <c r="BM189" s="216" t="s">
        <v>348</v>
      </c>
    </row>
    <row r="190" s="13" customFormat="1">
      <c r="A190" s="13"/>
      <c r="B190" s="218"/>
      <c r="C190" s="219"/>
      <c r="D190" s="220" t="s">
        <v>143</v>
      </c>
      <c r="E190" s="221" t="s">
        <v>19</v>
      </c>
      <c r="F190" s="222" t="s">
        <v>349</v>
      </c>
      <c r="G190" s="219"/>
      <c r="H190" s="223">
        <v>36</v>
      </c>
      <c r="I190" s="224"/>
      <c r="J190" s="219"/>
      <c r="K190" s="219"/>
      <c r="L190" s="225"/>
      <c r="M190" s="226"/>
      <c r="N190" s="227"/>
      <c r="O190" s="227"/>
      <c r="P190" s="227"/>
      <c r="Q190" s="227"/>
      <c r="R190" s="227"/>
      <c r="S190" s="227"/>
      <c r="T190" s="22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29" t="s">
        <v>143</v>
      </c>
      <c r="AU190" s="229" t="s">
        <v>80</v>
      </c>
      <c r="AV190" s="13" t="s">
        <v>80</v>
      </c>
      <c r="AW190" s="13" t="s">
        <v>32</v>
      </c>
      <c r="AX190" s="13" t="s">
        <v>78</v>
      </c>
      <c r="AY190" s="229" t="s">
        <v>134</v>
      </c>
    </row>
    <row r="191" s="2" customFormat="1" ht="14.4" customHeight="1">
      <c r="A191" s="39"/>
      <c r="B191" s="40"/>
      <c r="C191" s="205" t="s">
        <v>350</v>
      </c>
      <c r="D191" s="205" t="s">
        <v>136</v>
      </c>
      <c r="E191" s="206" t="s">
        <v>351</v>
      </c>
      <c r="F191" s="207" t="s">
        <v>352</v>
      </c>
      <c r="G191" s="208" t="s">
        <v>139</v>
      </c>
      <c r="H191" s="209">
        <v>0.060999999999999999</v>
      </c>
      <c r="I191" s="210"/>
      <c r="J191" s="211">
        <f>ROUND(I191*H191,2)</f>
        <v>0</v>
      </c>
      <c r="K191" s="207" t="s">
        <v>140</v>
      </c>
      <c r="L191" s="45"/>
      <c r="M191" s="212" t="s">
        <v>19</v>
      </c>
      <c r="N191" s="213" t="s">
        <v>41</v>
      </c>
      <c r="O191" s="85"/>
      <c r="P191" s="214">
        <f>O191*H191</f>
        <v>0</v>
      </c>
      <c r="Q191" s="214">
        <v>0</v>
      </c>
      <c r="R191" s="214">
        <f>Q191*H191</f>
        <v>0</v>
      </c>
      <c r="S191" s="214">
        <v>2.2000000000000002</v>
      </c>
      <c r="T191" s="215">
        <f>S191*H191</f>
        <v>0.13420000000000001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6" t="s">
        <v>141</v>
      </c>
      <c r="AT191" s="216" t="s">
        <v>136</v>
      </c>
      <c r="AU191" s="216" t="s">
        <v>80</v>
      </c>
      <c r="AY191" s="18" t="s">
        <v>134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78</v>
      </c>
      <c r="BK191" s="217">
        <f>ROUND(I191*H191,2)</f>
        <v>0</v>
      </c>
      <c r="BL191" s="18" t="s">
        <v>141</v>
      </c>
      <c r="BM191" s="216" t="s">
        <v>353</v>
      </c>
    </row>
    <row r="192" s="13" customFormat="1">
      <c r="A192" s="13"/>
      <c r="B192" s="218"/>
      <c r="C192" s="219"/>
      <c r="D192" s="220" t="s">
        <v>143</v>
      </c>
      <c r="E192" s="221" t="s">
        <v>19</v>
      </c>
      <c r="F192" s="222" t="s">
        <v>354</v>
      </c>
      <c r="G192" s="219"/>
      <c r="H192" s="223">
        <v>0.060999999999999999</v>
      </c>
      <c r="I192" s="224"/>
      <c r="J192" s="219"/>
      <c r="K192" s="219"/>
      <c r="L192" s="225"/>
      <c r="M192" s="226"/>
      <c r="N192" s="227"/>
      <c r="O192" s="227"/>
      <c r="P192" s="227"/>
      <c r="Q192" s="227"/>
      <c r="R192" s="227"/>
      <c r="S192" s="227"/>
      <c r="T192" s="22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29" t="s">
        <v>143</v>
      </c>
      <c r="AU192" s="229" t="s">
        <v>80</v>
      </c>
      <c r="AV192" s="13" t="s">
        <v>80</v>
      </c>
      <c r="AW192" s="13" t="s">
        <v>32</v>
      </c>
      <c r="AX192" s="13" t="s">
        <v>78</v>
      </c>
      <c r="AY192" s="229" t="s">
        <v>134</v>
      </c>
    </row>
    <row r="193" s="2" customFormat="1" ht="24.15" customHeight="1">
      <c r="A193" s="39"/>
      <c r="B193" s="40"/>
      <c r="C193" s="205" t="s">
        <v>355</v>
      </c>
      <c r="D193" s="205" t="s">
        <v>136</v>
      </c>
      <c r="E193" s="206" t="s">
        <v>356</v>
      </c>
      <c r="F193" s="207" t="s">
        <v>357</v>
      </c>
      <c r="G193" s="208" t="s">
        <v>181</v>
      </c>
      <c r="H193" s="209">
        <v>10</v>
      </c>
      <c r="I193" s="210"/>
      <c r="J193" s="211">
        <f>ROUND(I193*H193,2)</f>
        <v>0</v>
      </c>
      <c r="K193" s="207" t="s">
        <v>140</v>
      </c>
      <c r="L193" s="45"/>
      <c r="M193" s="212" t="s">
        <v>19</v>
      </c>
      <c r="N193" s="213" t="s">
        <v>41</v>
      </c>
      <c r="O193" s="85"/>
      <c r="P193" s="214">
        <f>O193*H193</f>
        <v>0</v>
      </c>
      <c r="Q193" s="214">
        <v>0</v>
      </c>
      <c r="R193" s="214">
        <f>Q193*H193</f>
        <v>0</v>
      </c>
      <c r="S193" s="214">
        <v>0</v>
      </c>
      <c r="T193" s="21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141</v>
      </c>
      <c r="AT193" s="216" t="s">
        <v>136</v>
      </c>
      <c r="AU193" s="216" t="s">
        <v>80</v>
      </c>
      <c r="AY193" s="18" t="s">
        <v>134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78</v>
      </c>
      <c r="BK193" s="217">
        <f>ROUND(I193*H193,2)</f>
        <v>0</v>
      </c>
      <c r="BL193" s="18" t="s">
        <v>141</v>
      </c>
      <c r="BM193" s="216" t="s">
        <v>358</v>
      </c>
    </row>
    <row r="194" s="13" customFormat="1">
      <c r="A194" s="13"/>
      <c r="B194" s="218"/>
      <c r="C194" s="219"/>
      <c r="D194" s="220" t="s">
        <v>143</v>
      </c>
      <c r="E194" s="221" t="s">
        <v>19</v>
      </c>
      <c r="F194" s="222" t="s">
        <v>359</v>
      </c>
      <c r="G194" s="219"/>
      <c r="H194" s="223">
        <v>1</v>
      </c>
      <c r="I194" s="224"/>
      <c r="J194" s="219"/>
      <c r="K194" s="219"/>
      <c r="L194" s="225"/>
      <c r="M194" s="226"/>
      <c r="N194" s="227"/>
      <c r="O194" s="227"/>
      <c r="P194" s="227"/>
      <c r="Q194" s="227"/>
      <c r="R194" s="227"/>
      <c r="S194" s="227"/>
      <c r="T194" s="22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29" t="s">
        <v>143</v>
      </c>
      <c r="AU194" s="229" t="s">
        <v>80</v>
      </c>
      <c r="AV194" s="13" t="s">
        <v>80</v>
      </c>
      <c r="AW194" s="13" t="s">
        <v>32</v>
      </c>
      <c r="AX194" s="13" t="s">
        <v>70</v>
      </c>
      <c r="AY194" s="229" t="s">
        <v>134</v>
      </c>
    </row>
    <row r="195" s="13" customFormat="1">
      <c r="A195" s="13"/>
      <c r="B195" s="218"/>
      <c r="C195" s="219"/>
      <c r="D195" s="220" t="s">
        <v>143</v>
      </c>
      <c r="E195" s="221" t="s">
        <v>19</v>
      </c>
      <c r="F195" s="222" t="s">
        <v>360</v>
      </c>
      <c r="G195" s="219"/>
      <c r="H195" s="223">
        <v>9</v>
      </c>
      <c r="I195" s="224"/>
      <c r="J195" s="219"/>
      <c r="K195" s="219"/>
      <c r="L195" s="225"/>
      <c r="M195" s="226"/>
      <c r="N195" s="227"/>
      <c r="O195" s="227"/>
      <c r="P195" s="227"/>
      <c r="Q195" s="227"/>
      <c r="R195" s="227"/>
      <c r="S195" s="227"/>
      <c r="T195" s="22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29" t="s">
        <v>143</v>
      </c>
      <c r="AU195" s="229" t="s">
        <v>80</v>
      </c>
      <c r="AV195" s="13" t="s">
        <v>80</v>
      </c>
      <c r="AW195" s="13" t="s">
        <v>32</v>
      </c>
      <c r="AX195" s="13" t="s">
        <v>70</v>
      </c>
      <c r="AY195" s="229" t="s">
        <v>134</v>
      </c>
    </row>
    <row r="196" s="14" customFormat="1">
      <c r="A196" s="14"/>
      <c r="B196" s="240"/>
      <c r="C196" s="241"/>
      <c r="D196" s="220" t="s">
        <v>143</v>
      </c>
      <c r="E196" s="242" t="s">
        <v>19</v>
      </c>
      <c r="F196" s="243" t="s">
        <v>216</v>
      </c>
      <c r="G196" s="241"/>
      <c r="H196" s="244">
        <v>10</v>
      </c>
      <c r="I196" s="245"/>
      <c r="J196" s="241"/>
      <c r="K196" s="241"/>
      <c r="L196" s="246"/>
      <c r="M196" s="247"/>
      <c r="N196" s="248"/>
      <c r="O196" s="248"/>
      <c r="P196" s="248"/>
      <c r="Q196" s="248"/>
      <c r="R196" s="248"/>
      <c r="S196" s="248"/>
      <c r="T196" s="24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0" t="s">
        <v>143</v>
      </c>
      <c r="AU196" s="250" t="s">
        <v>80</v>
      </c>
      <c r="AV196" s="14" t="s">
        <v>141</v>
      </c>
      <c r="AW196" s="14" t="s">
        <v>32</v>
      </c>
      <c r="AX196" s="14" t="s">
        <v>78</v>
      </c>
      <c r="AY196" s="250" t="s">
        <v>134</v>
      </c>
    </row>
    <row r="197" s="2" customFormat="1" ht="24.15" customHeight="1">
      <c r="A197" s="39"/>
      <c r="B197" s="40"/>
      <c r="C197" s="205" t="s">
        <v>361</v>
      </c>
      <c r="D197" s="205" t="s">
        <v>136</v>
      </c>
      <c r="E197" s="206" t="s">
        <v>362</v>
      </c>
      <c r="F197" s="207" t="s">
        <v>363</v>
      </c>
      <c r="G197" s="208" t="s">
        <v>181</v>
      </c>
      <c r="H197" s="209">
        <v>1</v>
      </c>
      <c r="I197" s="210"/>
      <c r="J197" s="211">
        <f>ROUND(I197*H197,2)</f>
        <v>0</v>
      </c>
      <c r="K197" s="207" t="s">
        <v>140</v>
      </c>
      <c r="L197" s="45"/>
      <c r="M197" s="212" t="s">
        <v>19</v>
      </c>
      <c r="N197" s="213" t="s">
        <v>41</v>
      </c>
      <c r="O197" s="85"/>
      <c r="P197" s="214">
        <f>O197*H197</f>
        <v>0</v>
      </c>
      <c r="Q197" s="214">
        <v>0</v>
      </c>
      <c r="R197" s="214">
        <f>Q197*H197</f>
        <v>0</v>
      </c>
      <c r="S197" s="214">
        <v>0</v>
      </c>
      <c r="T197" s="215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6" t="s">
        <v>141</v>
      </c>
      <c r="AT197" s="216" t="s">
        <v>136</v>
      </c>
      <c r="AU197" s="216" t="s">
        <v>80</v>
      </c>
      <c r="AY197" s="18" t="s">
        <v>134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8" t="s">
        <v>78</v>
      </c>
      <c r="BK197" s="217">
        <f>ROUND(I197*H197,2)</f>
        <v>0</v>
      </c>
      <c r="BL197" s="18" t="s">
        <v>141</v>
      </c>
      <c r="BM197" s="216" t="s">
        <v>364</v>
      </c>
    </row>
    <row r="198" s="13" customFormat="1">
      <c r="A198" s="13"/>
      <c r="B198" s="218"/>
      <c r="C198" s="219"/>
      <c r="D198" s="220" t="s">
        <v>143</v>
      </c>
      <c r="E198" s="221" t="s">
        <v>19</v>
      </c>
      <c r="F198" s="222" t="s">
        <v>359</v>
      </c>
      <c r="G198" s="219"/>
      <c r="H198" s="223">
        <v>1</v>
      </c>
      <c r="I198" s="224"/>
      <c r="J198" s="219"/>
      <c r="K198" s="219"/>
      <c r="L198" s="225"/>
      <c r="M198" s="226"/>
      <c r="N198" s="227"/>
      <c r="O198" s="227"/>
      <c r="P198" s="227"/>
      <c r="Q198" s="227"/>
      <c r="R198" s="227"/>
      <c r="S198" s="227"/>
      <c r="T198" s="22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29" t="s">
        <v>143</v>
      </c>
      <c r="AU198" s="229" t="s">
        <v>80</v>
      </c>
      <c r="AV198" s="13" t="s">
        <v>80</v>
      </c>
      <c r="AW198" s="13" t="s">
        <v>32</v>
      </c>
      <c r="AX198" s="13" t="s">
        <v>78</v>
      </c>
      <c r="AY198" s="229" t="s">
        <v>134</v>
      </c>
    </row>
    <row r="199" s="2" customFormat="1" ht="24.15" customHeight="1">
      <c r="A199" s="39"/>
      <c r="B199" s="40"/>
      <c r="C199" s="205" t="s">
        <v>365</v>
      </c>
      <c r="D199" s="205" t="s">
        <v>136</v>
      </c>
      <c r="E199" s="206" t="s">
        <v>366</v>
      </c>
      <c r="F199" s="207" t="s">
        <v>367</v>
      </c>
      <c r="G199" s="208" t="s">
        <v>181</v>
      </c>
      <c r="H199" s="209">
        <v>1</v>
      </c>
      <c r="I199" s="210"/>
      <c r="J199" s="211">
        <f>ROUND(I199*H199,2)</f>
        <v>0</v>
      </c>
      <c r="K199" s="207" t="s">
        <v>140</v>
      </c>
      <c r="L199" s="45"/>
      <c r="M199" s="212" t="s">
        <v>19</v>
      </c>
      <c r="N199" s="213" t="s">
        <v>41</v>
      </c>
      <c r="O199" s="85"/>
      <c r="P199" s="214">
        <f>O199*H199</f>
        <v>0</v>
      </c>
      <c r="Q199" s="214">
        <v>0</v>
      </c>
      <c r="R199" s="214">
        <f>Q199*H199</f>
        <v>0</v>
      </c>
      <c r="S199" s="214">
        <v>0.053999999999999999</v>
      </c>
      <c r="T199" s="215">
        <f>S199*H199</f>
        <v>0.053999999999999999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6" t="s">
        <v>141</v>
      </c>
      <c r="AT199" s="216" t="s">
        <v>136</v>
      </c>
      <c r="AU199" s="216" t="s">
        <v>80</v>
      </c>
      <c r="AY199" s="18" t="s">
        <v>134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8" t="s">
        <v>78</v>
      </c>
      <c r="BK199" s="217">
        <f>ROUND(I199*H199,2)</f>
        <v>0</v>
      </c>
      <c r="BL199" s="18" t="s">
        <v>141</v>
      </c>
      <c r="BM199" s="216" t="s">
        <v>368</v>
      </c>
    </row>
    <row r="200" s="2" customFormat="1" ht="24.15" customHeight="1">
      <c r="A200" s="39"/>
      <c r="B200" s="40"/>
      <c r="C200" s="205" t="s">
        <v>369</v>
      </c>
      <c r="D200" s="205" t="s">
        <v>136</v>
      </c>
      <c r="E200" s="206" t="s">
        <v>370</v>
      </c>
      <c r="F200" s="207" t="s">
        <v>371</v>
      </c>
      <c r="G200" s="208" t="s">
        <v>181</v>
      </c>
      <c r="H200" s="209">
        <v>4</v>
      </c>
      <c r="I200" s="210"/>
      <c r="J200" s="211">
        <f>ROUND(I200*H200,2)</f>
        <v>0</v>
      </c>
      <c r="K200" s="207" t="s">
        <v>140</v>
      </c>
      <c r="L200" s="45"/>
      <c r="M200" s="212" t="s">
        <v>19</v>
      </c>
      <c r="N200" s="213" t="s">
        <v>41</v>
      </c>
      <c r="O200" s="85"/>
      <c r="P200" s="214">
        <f>O200*H200</f>
        <v>0</v>
      </c>
      <c r="Q200" s="214">
        <v>0</v>
      </c>
      <c r="R200" s="214">
        <f>Q200*H200</f>
        <v>0</v>
      </c>
      <c r="S200" s="214">
        <v>0.13800000000000001</v>
      </c>
      <c r="T200" s="215">
        <f>S200*H200</f>
        <v>0.55200000000000005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6" t="s">
        <v>141</v>
      </c>
      <c r="AT200" s="216" t="s">
        <v>136</v>
      </c>
      <c r="AU200" s="216" t="s">
        <v>80</v>
      </c>
      <c r="AY200" s="18" t="s">
        <v>134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8" t="s">
        <v>78</v>
      </c>
      <c r="BK200" s="217">
        <f>ROUND(I200*H200,2)</f>
        <v>0</v>
      </c>
      <c r="BL200" s="18" t="s">
        <v>141</v>
      </c>
      <c r="BM200" s="216" t="s">
        <v>372</v>
      </c>
    </row>
    <row r="201" s="2" customFormat="1" ht="24.15" customHeight="1">
      <c r="A201" s="39"/>
      <c r="B201" s="40"/>
      <c r="C201" s="205" t="s">
        <v>373</v>
      </c>
      <c r="D201" s="205" t="s">
        <v>136</v>
      </c>
      <c r="E201" s="206" t="s">
        <v>374</v>
      </c>
      <c r="F201" s="207" t="s">
        <v>375</v>
      </c>
      <c r="G201" s="208" t="s">
        <v>181</v>
      </c>
      <c r="H201" s="209">
        <v>1</v>
      </c>
      <c r="I201" s="210"/>
      <c r="J201" s="211">
        <f>ROUND(I201*H201,2)</f>
        <v>0</v>
      </c>
      <c r="K201" s="207" t="s">
        <v>140</v>
      </c>
      <c r="L201" s="45"/>
      <c r="M201" s="212" t="s">
        <v>19</v>
      </c>
      <c r="N201" s="213" t="s">
        <v>41</v>
      </c>
      <c r="O201" s="85"/>
      <c r="P201" s="214">
        <f>O201*H201</f>
        <v>0</v>
      </c>
      <c r="Q201" s="214">
        <v>0</v>
      </c>
      <c r="R201" s="214">
        <f>Q201*H201</f>
        <v>0</v>
      </c>
      <c r="S201" s="214">
        <v>0.27600000000000002</v>
      </c>
      <c r="T201" s="215">
        <f>S201*H201</f>
        <v>0.27600000000000002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6" t="s">
        <v>141</v>
      </c>
      <c r="AT201" s="216" t="s">
        <v>136</v>
      </c>
      <c r="AU201" s="216" t="s">
        <v>80</v>
      </c>
      <c r="AY201" s="18" t="s">
        <v>134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8" t="s">
        <v>78</v>
      </c>
      <c r="BK201" s="217">
        <f>ROUND(I201*H201,2)</f>
        <v>0</v>
      </c>
      <c r="BL201" s="18" t="s">
        <v>141</v>
      </c>
      <c r="BM201" s="216" t="s">
        <v>376</v>
      </c>
    </row>
    <row r="202" s="2" customFormat="1" ht="24.15" customHeight="1">
      <c r="A202" s="39"/>
      <c r="B202" s="40"/>
      <c r="C202" s="205" t="s">
        <v>377</v>
      </c>
      <c r="D202" s="205" t="s">
        <v>136</v>
      </c>
      <c r="E202" s="206" t="s">
        <v>378</v>
      </c>
      <c r="F202" s="207" t="s">
        <v>379</v>
      </c>
      <c r="G202" s="208" t="s">
        <v>139</v>
      </c>
      <c r="H202" s="209">
        <v>2</v>
      </c>
      <c r="I202" s="210"/>
      <c r="J202" s="211">
        <f>ROUND(I202*H202,2)</f>
        <v>0</v>
      </c>
      <c r="K202" s="207" t="s">
        <v>140</v>
      </c>
      <c r="L202" s="45"/>
      <c r="M202" s="212" t="s">
        <v>19</v>
      </c>
      <c r="N202" s="213" t="s">
        <v>41</v>
      </c>
      <c r="O202" s="85"/>
      <c r="P202" s="214">
        <f>O202*H202</f>
        <v>0</v>
      </c>
      <c r="Q202" s="214">
        <v>0</v>
      </c>
      <c r="R202" s="214">
        <f>Q202*H202</f>
        <v>0</v>
      </c>
      <c r="S202" s="214">
        <v>1.8</v>
      </c>
      <c r="T202" s="215">
        <f>S202*H202</f>
        <v>3.6000000000000001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141</v>
      </c>
      <c r="AT202" s="216" t="s">
        <v>136</v>
      </c>
      <c r="AU202" s="216" t="s">
        <v>80</v>
      </c>
      <c r="AY202" s="18" t="s">
        <v>134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78</v>
      </c>
      <c r="BK202" s="217">
        <f>ROUND(I202*H202,2)</f>
        <v>0</v>
      </c>
      <c r="BL202" s="18" t="s">
        <v>141</v>
      </c>
      <c r="BM202" s="216" t="s">
        <v>380</v>
      </c>
    </row>
    <row r="203" s="2" customFormat="1" ht="24.15" customHeight="1">
      <c r="A203" s="39"/>
      <c r="B203" s="40"/>
      <c r="C203" s="205" t="s">
        <v>381</v>
      </c>
      <c r="D203" s="205" t="s">
        <v>136</v>
      </c>
      <c r="E203" s="206" t="s">
        <v>382</v>
      </c>
      <c r="F203" s="207" t="s">
        <v>383</v>
      </c>
      <c r="G203" s="208" t="s">
        <v>139</v>
      </c>
      <c r="H203" s="209">
        <v>1</v>
      </c>
      <c r="I203" s="210"/>
      <c r="J203" s="211">
        <f>ROUND(I203*H203,2)</f>
        <v>0</v>
      </c>
      <c r="K203" s="207" t="s">
        <v>140</v>
      </c>
      <c r="L203" s="45"/>
      <c r="M203" s="212" t="s">
        <v>19</v>
      </c>
      <c r="N203" s="213" t="s">
        <v>41</v>
      </c>
      <c r="O203" s="85"/>
      <c r="P203" s="214">
        <f>O203*H203</f>
        <v>0</v>
      </c>
      <c r="Q203" s="214">
        <v>0</v>
      </c>
      <c r="R203" s="214">
        <f>Q203*H203</f>
        <v>0</v>
      </c>
      <c r="S203" s="214">
        <v>1.8</v>
      </c>
      <c r="T203" s="215">
        <f>S203*H203</f>
        <v>1.8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6" t="s">
        <v>141</v>
      </c>
      <c r="AT203" s="216" t="s">
        <v>136</v>
      </c>
      <c r="AU203" s="216" t="s">
        <v>80</v>
      </c>
      <c r="AY203" s="18" t="s">
        <v>134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8" t="s">
        <v>78</v>
      </c>
      <c r="BK203" s="217">
        <f>ROUND(I203*H203,2)</f>
        <v>0</v>
      </c>
      <c r="BL203" s="18" t="s">
        <v>141</v>
      </c>
      <c r="BM203" s="216" t="s">
        <v>384</v>
      </c>
    </row>
    <row r="204" s="2" customFormat="1" ht="24.15" customHeight="1">
      <c r="A204" s="39"/>
      <c r="B204" s="40"/>
      <c r="C204" s="205" t="s">
        <v>385</v>
      </c>
      <c r="D204" s="205" t="s">
        <v>136</v>
      </c>
      <c r="E204" s="206" t="s">
        <v>386</v>
      </c>
      <c r="F204" s="207" t="s">
        <v>387</v>
      </c>
      <c r="G204" s="208" t="s">
        <v>316</v>
      </c>
      <c r="H204" s="209">
        <v>7.4000000000000004</v>
      </c>
      <c r="I204" s="210"/>
      <c r="J204" s="211">
        <f>ROUND(I204*H204,2)</f>
        <v>0</v>
      </c>
      <c r="K204" s="207" t="s">
        <v>140</v>
      </c>
      <c r="L204" s="45"/>
      <c r="M204" s="212" t="s">
        <v>19</v>
      </c>
      <c r="N204" s="213" t="s">
        <v>41</v>
      </c>
      <c r="O204" s="85"/>
      <c r="P204" s="214">
        <f>O204*H204</f>
        <v>0</v>
      </c>
      <c r="Q204" s="214">
        <v>0</v>
      </c>
      <c r="R204" s="214">
        <f>Q204*H204</f>
        <v>0</v>
      </c>
      <c r="S204" s="214">
        <v>0.053999999999999999</v>
      </c>
      <c r="T204" s="215">
        <f>S204*H204</f>
        <v>0.39960000000000001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6" t="s">
        <v>141</v>
      </c>
      <c r="AT204" s="216" t="s">
        <v>136</v>
      </c>
      <c r="AU204" s="216" t="s">
        <v>80</v>
      </c>
      <c r="AY204" s="18" t="s">
        <v>134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8" t="s">
        <v>78</v>
      </c>
      <c r="BK204" s="217">
        <f>ROUND(I204*H204,2)</f>
        <v>0</v>
      </c>
      <c r="BL204" s="18" t="s">
        <v>141</v>
      </c>
      <c r="BM204" s="216" t="s">
        <v>388</v>
      </c>
    </row>
    <row r="205" s="13" customFormat="1">
      <c r="A205" s="13"/>
      <c r="B205" s="218"/>
      <c r="C205" s="219"/>
      <c r="D205" s="220" t="s">
        <v>143</v>
      </c>
      <c r="E205" s="221" t="s">
        <v>19</v>
      </c>
      <c r="F205" s="222" t="s">
        <v>389</v>
      </c>
      <c r="G205" s="219"/>
      <c r="H205" s="223">
        <v>2.7999999999999998</v>
      </c>
      <c r="I205" s="224"/>
      <c r="J205" s="219"/>
      <c r="K205" s="219"/>
      <c r="L205" s="225"/>
      <c r="M205" s="226"/>
      <c r="N205" s="227"/>
      <c r="O205" s="227"/>
      <c r="P205" s="227"/>
      <c r="Q205" s="227"/>
      <c r="R205" s="227"/>
      <c r="S205" s="227"/>
      <c r="T205" s="22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29" t="s">
        <v>143</v>
      </c>
      <c r="AU205" s="229" t="s">
        <v>80</v>
      </c>
      <c r="AV205" s="13" t="s">
        <v>80</v>
      </c>
      <c r="AW205" s="13" t="s">
        <v>32</v>
      </c>
      <c r="AX205" s="13" t="s">
        <v>70</v>
      </c>
      <c r="AY205" s="229" t="s">
        <v>134</v>
      </c>
    </row>
    <row r="206" s="13" customFormat="1">
      <c r="A206" s="13"/>
      <c r="B206" s="218"/>
      <c r="C206" s="219"/>
      <c r="D206" s="220" t="s">
        <v>143</v>
      </c>
      <c r="E206" s="221" t="s">
        <v>19</v>
      </c>
      <c r="F206" s="222" t="s">
        <v>390</v>
      </c>
      <c r="G206" s="219"/>
      <c r="H206" s="223">
        <v>4.5999999999999996</v>
      </c>
      <c r="I206" s="224"/>
      <c r="J206" s="219"/>
      <c r="K206" s="219"/>
      <c r="L206" s="225"/>
      <c r="M206" s="226"/>
      <c r="N206" s="227"/>
      <c r="O206" s="227"/>
      <c r="P206" s="227"/>
      <c r="Q206" s="227"/>
      <c r="R206" s="227"/>
      <c r="S206" s="227"/>
      <c r="T206" s="22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29" t="s">
        <v>143</v>
      </c>
      <c r="AU206" s="229" t="s">
        <v>80</v>
      </c>
      <c r="AV206" s="13" t="s">
        <v>80</v>
      </c>
      <c r="AW206" s="13" t="s">
        <v>32</v>
      </c>
      <c r="AX206" s="13" t="s">
        <v>70</v>
      </c>
      <c r="AY206" s="229" t="s">
        <v>134</v>
      </c>
    </row>
    <row r="207" s="14" customFormat="1">
      <c r="A207" s="14"/>
      <c r="B207" s="240"/>
      <c r="C207" s="241"/>
      <c r="D207" s="220" t="s">
        <v>143</v>
      </c>
      <c r="E207" s="242" t="s">
        <v>19</v>
      </c>
      <c r="F207" s="243" t="s">
        <v>216</v>
      </c>
      <c r="G207" s="241"/>
      <c r="H207" s="244">
        <v>7.3999999999999995</v>
      </c>
      <c r="I207" s="245"/>
      <c r="J207" s="241"/>
      <c r="K207" s="241"/>
      <c r="L207" s="246"/>
      <c r="M207" s="247"/>
      <c r="N207" s="248"/>
      <c r="O207" s="248"/>
      <c r="P207" s="248"/>
      <c r="Q207" s="248"/>
      <c r="R207" s="248"/>
      <c r="S207" s="248"/>
      <c r="T207" s="24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0" t="s">
        <v>143</v>
      </c>
      <c r="AU207" s="250" t="s">
        <v>80</v>
      </c>
      <c r="AV207" s="14" t="s">
        <v>141</v>
      </c>
      <c r="AW207" s="14" t="s">
        <v>32</v>
      </c>
      <c r="AX207" s="14" t="s">
        <v>78</v>
      </c>
      <c r="AY207" s="250" t="s">
        <v>134</v>
      </c>
    </row>
    <row r="208" s="2" customFormat="1" ht="24.15" customHeight="1">
      <c r="A208" s="39"/>
      <c r="B208" s="40"/>
      <c r="C208" s="205" t="s">
        <v>391</v>
      </c>
      <c r="D208" s="205" t="s">
        <v>136</v>
      </c>
      <c r="E208" s="206" t="s">
        <v>392</v>
      </c>
      <c r="F208" s="207" t="s">
        <v>393</v>
      </c>
      <c r="G208" s="208" t="s">
        <v>316</v>
      </c>
      <c r="H208" s="209">
        <v>10.1</v>
      </c>
      <c r="I208" s="210"/>
      <c r="J208" s="211">
        <f>ROUND(I208*H208,2)</f>
        <v>0</v>
      </c>
      <c r="K208" s="207" t="s">
        <v>140</v>
      </c>
      <c r="L208" s="45"/>
      <c r="M208" s="212" t="s">
        <v>19</v>
      </c>
      <c r="N208" s="213" t="s">
        <v>41</v>
      </c>
      <c r="O208" s="85"/>
      <c r="P208" s="214">
        <f>O208*H208</f>
        <v>0</v>
      </c>
      <c r="Q208" s="214">
        <v>0</v>
      </c>
      <c r="R208" s="214">
        <f>Q208*H208</f>
        <v>0</v>
      </c>
      <c r="S208" s="214">
        <v>0.027</v>
      </c>
      <c r="T208" s="215">
        <f>S208*H208</f>
        <v>0.2727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6" t="s">
        <v>141</v>
      </c>
      <c r="AT208" s="216" t="s">
        <v>136</v>
      </c>
      <c r="AU208" s="216" t="s">
        <v>80</v>
      </c>
      <c r="AY208" s="18" t="s">
        <v>134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8" t="s">
        <v>78</v>
      </c>
      <c r="BK208" s="217">
        <f>ROUND(I208*H208,2)</f>
        <v>0</v>
      </c>
      <c r="BL208" s="18" t="s">
        <v>141</v>
      </c>
      <c r="BM208" s="216" t="s">
        <v>394</v>
      </c>
    </row>
    <row r="209" s="13" customFormat="1">
      <c r="A209" s="13"/>
      <c r="B209" s="218"/>
      <c r="C209" s="219"/>
      <c r="D209" s="220" t="s">
        <v>143</v>
      </c>
      <c r="E209" s="221" t="s">
        <v>19</v>
      </c>
      <c r="F209" s="222" t="s">
        <v>395</v>
      </c>
      <c r="G209" s="219"/>
      <c r="H209" s="223">
        <v>2.2000000000000002</v>
      </c>
      <c r="I209" s="224"/>
      <c r="J209" s="219"/>
      <c r="K209" s="219"/>
      <c r="L209" s="225"/>
      <c r="M209" s="226"/>
      <c r="N209" s="227"/>
      <c r="O209" s="227"/>
      <c r="P209" s="227"/>
      <c r="Q209" s="227"/>
      <c r="R209" s="227"/>
      <c r="S209" s="227"/>
      <c r="T209" s="22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29" t="s">
        <v>143</v>
      </c>
      <c r="AU209" s="229" t="s">
        <v>80</v>
      </c>
      <c r="AV209" s="13" t="s">
        <v>80</v>
      </c>
      <c r="AW209" s="13" t="s">
        <v>32</v>
      </c>
      <c r="AX209" s="13" t="s">
        <v>70</v>
      </c>
      <c r="AY209" s="229" t="s">
        <v>134</v>
      </c>
    </row>
    <row r="210" s="13" customFormat="1">
      <c r="A210" s="13"/>
      <c r="B210" s="218"/>
      <c r="C210" s="219"/>
      <c r="D210" s="220" t="s">
        <v>143</v>
      </c>
      <c r="E210" s="221" t="s">
        <v>19</v>
      </c>
      <c r="F210" s="222" t="s">
        <v>396</v>
      </c>
      <c r="G210" s="219"/>
      <c r="H210" s="223">
        <v>5.5999999999999996</v>
      </c>
      <c r="I210" s="224"/>
      <c r="J210" s="219"/>
      <c r="K210" s="219"/>
      <c r="L210" s="225"/>
      <c r="M210" s="226"/>
      <c r="N210" s="227"/>
      <c r="O210" s="227"/>
      <c r="P210" s="227"/>
      <c r="Q210" s="227"/>
      <c r="R210" s="227"/>
      <c r="S210" s="227"/>
      <c r="T210" s="22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29" t="s">
        <v>143</v>
      </c>
      <c r="AU210" s="229" t="s">
        <v>80</v>
      </c>
      <c r="AV210" s="13" t="s">
        <v>80</v>
      </c>
      <c r="AW210" s="13" t="s">
        <v>32</v>
      </c>
      <c r="AX210" s="13" t="s">
        <v>70</v>
      </c>
      <c r="AY210" s="229" t="s">
        <v>134</v>
      </c>
    </row>
    <row r="211" s="13" customFormat="1">
      <c r="A211" s="13"/>
      <c r="B211" s="218"/>
      <c r="C211" s="219"/>
      <c r="D211" s="220" t="s">
        <v>143</v>
      </c>
      <c r="E211" s="221" t="s">
        <v>19</v>
      </c>
      <c r="F211" s="222" t="s">
        <v>397</v>
      </c>
      <c r="G211" s="219"/>
      <c r="H211" s="223">
        <v>2.2999999999999998</v>
      </c>
      <c r="I211" s="224"/>
      <c r="J211" s="219"/>
      <c r="K211" s="219"/>
      <c r="L211" s="225"/>
      <c r="M211" s="226"/>
      <c r="N211" s="227"/>
      <c r="O211" s="227"/>
      <c r="P211" s="227"/>
      <c r="Q211" s="227"/>
      <c r="R211" s="227"/>
      <c r="S211" s="227"/>
      <c r="T211" s="22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29" t="s">
        <v>143</v>
      </c>
      <c r="AU211" s="229" t="s">
        <v>80</v>
      </c>
      <c r="AV211" s="13" t="s">
        <v>80</v>
      </c>
      <c r="AW211" s="13" t="s">
        <v>32</v>
      </c>
      <c r="AX211" s="13" t="s">
        <v>70</v>
      </c>
      <c r="AY211" s="229" t="s">
        <v>134</v>
      </c>
    </row>
    <row r="212" s="14" customFormat="1">
      <c r="A212" s="14"/>
      <c r="B212" s="240"/>
      <c r="C212" s="241"/>
      <c r="D212" s="220" t="s">
        <v>143</v>
      </c>
      <c r="E212" s="242" t="s">
        <v>19</v>
      </c>
      <c r="F212" s="243" t="s">
        <v>216</v>
      </c>
      <c r="G212" s="241"/>
      <c r="H212" s="244">
        <v>10.1</v>
      </c>
      <c r="I212" s="245"/>
      <c r="J212" s="241"/>
      <c r="K212" s="241"/>
      <c r="L212" s="246"/>
      <c r="M212" s="247"/>
      <c r="N212" s="248"/>
      <c r="O212" s="248"/>
      <c r="P212" s="248"/>
      <c r="Q212" s="248"/>
      <c r="R212" s="248"/>
      <c r="S212" s="248"/>
      <c r="T212" s="24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0" t="s">
        <v>143</v>
      </c>
      <c r="AU212" s="250" t="s">
        <v>80</v>
      </c>
      <c r="AV212" s="14" t="s">
        <v>141</v>
      </c>
      <c r="AW212" s="14" t="s">
        <v>32</v>
      </c>
      <c r="AX212" s="14" t="s">
        <v>78</v>
      </c>
      <c r="AY212" s="250" t="s">
        <v>134</v>
      </c>
    </row>
    <row r="213" s="2" customFormat="1" ht="24.15" customHeight="1">
      <c r="A213" s="39"/>
      <c r="B213" s="40"/>
      <c r="C213" s="205" t="s">
        <v>398</v>
      </c>
      <c r="D213" s="205" t="s">
        <v>136</v>
      </c>
      <c r="E213" s="206" t="s">
        <v>399</v>
      </c>
      <c r="F213" s="207" t="s">
        <v>400</v>
      </c>
      <c r="G213" s="208" t="s">
        <v>316</v>
      </c>
      <c r="H213" s="209">
        <v>3</v>
      </c>
      <c r="I213" s="210"/>
      <c r="J213" s="211">
        <f>ROUND(I213*H213,2)</f>
        <v>0</v>
      </c>
      <c r="K213" s="207" t="s">
        <v>140</v>
      </c>
      <c r="L213" s="45"/>
      <c r="M213" s="212" t="s">
        <v>19</v>
      </c>
      <c r="N213" s="213" t="s">
        <v>41</v>
      </c>
      <c r="O213" s="85"/>
      <c r="P213" s="214">
        <f>O213*H213</f>
        <v>0</v>
      </c>
      <c r="Q213" s="214">
        <v>0.01804</v>
      </c>
      <c r="R213" s="214">
        <f>Q213*H213</f>
        <v>0.054120000000000001</v>
      </c>
      <c r="S213" s="214">
        <v>0</v>
      </c>
      <c r="T213" s="215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16" t="s">
        <v>141</v>
      </c>
      <c r="AT213" s="216" t="s">
        <v>136</v>
      </c>
      <c r="AU213" s="216" t="s">
        <v>80</v>
      </c>
      <c r="AY213" s="18" t="s">
        <v>134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8" t="s">
        <v>78</v>
      </c>
      <c r="BK213" s="217">
        <f>ROUND(I213*H213,2)</f>
        <v>0</v>
      </c>
      <c r="BL213" s="18" t="s">
        <v>141</v>
      </c>
      <c r="BM213" s="216" t="s">
        <v>401</v>
      </c>
    </row>
    <row r="214" s="2" customFormat="1" ht="24.15" customHeight="1">
      <c r="A214" s="39"/>
      <c r="B214" s="40"/>
      <c r="C214" s="205" t="s">
        <v>402</v>
      </c>
      <c r="D214" s="205" t="s">
        <v>136</v>
      </c>
      <c r="E214" s="206" t="s">
        <v>403</v>
      </c>
      <c r="F214" s="207" t="s">
        <v>404</v>
      </c>
      <c r="G214" s="208" t="s">
        <v>316</v>
      </c>
      <c r="H214" s="209">
        <v>0.75</v>
      </c>
      <c r="I214" s="210"/>
      <c r="J214" s="211">
        <f>ROUND(I214*H214,2)</f>
        <v>0</v>
      </c>
      <c r="K214" s="207" t="s">
        <v>140</v>
      </c>
      <c r="L214" s="45"/>
      <c r="M214" s="212" t="s">
        <v>19</v>
      </c>
      <c r="N214" s="213" t="s">
        <v>41</v>
      </c>
      <c r="O214" s="85"/>
      <c r="P214" s="214">
        <f>O214*H214</f>
        <v>0</v>
      </c>
      <c r="Q214" s="214">
        <v>0.0043400000000000001</v>
      </c>
      <c r="R214" s="214">
        <f>Q214*H214</f>
        <v>0.0032550000000000001</v>
      </c>
      <c r="S214" s="214">
        <v>0.28299999999999997</v>
      </c>
      <c r="T214" s="215">
        <f>S214*H214</f>
        <v>0.21224999999999999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6" t="s">
        <v>141</v>
      </c>
      <c r="AT214" s="216" t="s">
        <v>136</v>
      </c>
      <c r="AU214" s="216" t="s">
        <v>80</v>
      </c>
      <c r="AY214" s="18" t="s">
        <v>134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8" t="s">
        <v>78</v>
      </c>
      <c r="BK214" s="217">
        <f>ROUND(I214*H214,2)</f>
        <v>0</v>
      </c>
      <c r="BL214" s="18" t="s">
        <v>141</v>
      </c>
      <c r="BM214" s="216" t="s">
        <v>405</v>
      </c>
    </row>
    <row r="215" s="2" customFormat="1" ht="14.4" customHeight="1">
      <c r="A215" s="39"/>
      <c r="B215" s="40"/>
      <c r="C215" s="205" t="s">
        <v>406</v>
      </c>
      <c r="D215" s="205" t="s">
        <v>136</v>
      </c>
      <c r="E215" s="206" t="s">
        <v>407</v>
      </c>
      <c r="F215" s="207" t="s">
        <v>408</v>
      </c>
      <c r="G215" s="208" t="s">
        <v>316</v>
      </c>
      <c r="H215" s="209">
        <v>4.4000000000000004</v>
      </c>
      <c r="I215" s="210"/>
      <c r="J215" s="211">
        <f>ROUND(I215*H215,2)</f>
        <v>0</v>
      </c>
      <c r="K215" s="207" t="s">
        <v>140</v>
      </c>
      <c r="L215" s="45"/>
      <c r="M215" s="212" t="s">
        <v>19</v>
      </c>
      <c r="N215" s="213" t="s">
        <v>41</v>
      </c>
      <c r="O215" s="85"/>
      <c r="P215" s="214">
        <f>O215*H215</f>
        <v>0</v>
      </c>
      <c r="Q215" s="214">
        <v>0</v>
      </c>
      <c r="R215" s="214">
        <f>Q215*H215</f>
        <v>0</v>
      </c>
      <c r="S215" s="214">
        <v>0</v>
      </c>
      <c r="T215" s="215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16" t="s">
        <v>141</v>
      </c>
      <c r="AT215" s="216" t="s">
        <v>136</v>
      </c>
      <c r="AU215" s="216" t="s">
        <v>80</v>
      </c>
      <c r="AY215" s="18" t="s">
        <v>134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8" t="s">
        <v>78</v>
      </c>
      <c r="BK215" s="217">
        <f>ROUND(I215*H215,2)</f>
        <v>0</v>
      </c>
      <c r="BL215" s="18" t="s">
        <v>141</v>
      </c>
      <c r="BM215" s="216" t="s">
        <v>409</v>
      </c>
    </row>
    <row r="216" s="13" customFormat="1">
      <c r="A216" s="13"/>
      <c r="B216" s="218"/>
      <c r="C216" s="219"/>
      <c r="D216" s="220" t="s">
        <v>143</v>
      </c>
      <c r="E216" s="221" t="s">
        <v>19</v>
      </c>
      <c r="F216" s="222" t="s">
        <v>410</v>
      </c>
      <c r="G216" s="219"/>
      <c r="H216" s="223">
        <v>4.4000000000000004</v>
      </c>
      <c r="I216" s="224"/>
      <c r="J216" s="219"/>
      <c r="K216" s="219"/>
      <c r="L216" s="225"/>
      <c r="M216" s="226"/>
      <c r="N216" s="227"/>
      <c r="O216" s="227"/>
      <c r="P216" s="227"/>
      <c r="Q216" s="227"/>
      <c r="R216" s="227"/>
      <c r="S216" s="227"/>
      <c r="T216" s="22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29" t="s">
        <v>143</v>
      </c>
      <c r="AU216" s="229" t="s">
        <v>80</v>
      </c>
      <c r="AV216" s="13" t="s">
        <v>80</v>
      </c>
      <c r="AW216" s="13" t="s">
        <v>32</v>
      </c>
      <c r="AX216" s="13" t="s">
        <v>78</v>
      </c>
      <c r="AY216" s="229" t="s">
        <v>134</v>
      </c>
    </row>
    <row r="217" s="12" customFormat="1" ht="22.8" customHeight="1">
      <c r="A217" s="12"/>
      <c r="B217" s="189"/>
      <c r="C217" s="190"/>
      <c r="D217" s="191" t="s">
        <v>69</v>
      </c>
      <c r="E217" s="203" t="s">
        <v>411</v>
      </c>
      <c r="F217" s="203" t="s">
        <v>412</v>
      </c>
      <c r="G217" s="190"/>
      <c r="H217" s="190"/>
      <c r="I217" s="193"/>
      <c r="J217" s="204">
        <f>BK217</f>
        <v>0</v>
      </c>
      <c r="K217" s="190"/>
      <c r="L217" s="195"/>
      <c r="M217" s="196"/>
      <c r="N217" s="197"/>
      <c r="O217" s="197"/>
      <c r="P217" s="198">
        <f>SUM(P218:P222)</f>
        <v>0</v>
      </c>
      <c r="Q217" s="197"/>
      <c r="R217" s="198">
        <f>SUM(R218:R222)</f>
        <v>0</v>
      </c>
      <c r="S217" s="197"/>
      <c r="T217" s="199">
        <f>SUM(T218:T222)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00" t="s">
        <v>78</v>
      </c>
      <c r="AT217" s="201" t="s">
        <v>69</v>
      </c>
      <c r="AU217" s="201" t="s">
        <v>78</v>
      </c>
      <c r="AY217" s="200" t="s">
        <v>134</v>
      </c>
      <c r="BK217" s="202">
        <f>SUM(BK218:BK222)</f>
        <v>0</v>
      </c>
    </row>
    <row r="218" s="2" customFormat="1" ht="24.15" customHeight="1">
      <c r="A218" s="39"/>
      <c r="B218" s="40"/>
      <c r="C218" s="205" t="s">
        <v>413</v>
      </c>
      <c r="D218" s="205" t="s">
        <v>136</v>
      </c>
      <c r="E218" s="206" t="s">
        <v>414</v>
      </c>
      <c r="F218" s="207" t="s">
        <v>415</v>
      </c>
      <c r="G218" s="208" t="s">
        <v>164</v>
      </c>
      <c r="H218" s="209">
        <v>7.3449999999999998</v>
      </c>
      <c r="I218" s="210"/>
      <c r="J218" s="211">
        <f>ROUND(I218*H218,2)</f>
        <v>0</v>
      </c>
      <c r="K218" s="207" t="s">
        <v>140</v>
      </c>
      <c r="L218" s="45"/>
      <c r="M218" s="212" t="s">
        <v>19</v>
      </c>
      <c r="N218" s="213" t="s">
        <v>41</v>
      </c>
      <c r="O218" s="85"/>
      <c r="P218" s="214">
        <f>O218*H218</f>
        <v>0</v>
      </c>
      <c r="Q218" s="214">
        <v>0</v>
      </c>
      <c r="R218" s="214">
        <f>Q218*H218</f>
        <v>0</v>
      </c>
      <c r="S218" s="214">
        <v>0</v>
      </c>
      <c r="T218" s="21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6" t="s">
        <v>141</v>
      </c>
      <c r="AT218" s="216" t="s">
        <v>136</v>
      </c>
      <c r="AU218" s="216" t="s">
        <v>80</v>
      </c>
      <c r="AY218" s="18" t="s">
        <v>134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8" t="s">
        <v>78</v>
      </c>
      <c r="BK218" s="217">
        <f>ROUND(I218*H218,2)</f>
        <v>0</v>
      </c>
      <c r="BL218" s="18" t="s">
        <v>141</v>
      </c>
      <c r="BM218" s="216" t="s">
        <v>416</v>
      </c>
    </row>
    <row r="219" s="2" customFormat="1" ht="14.4" customHeight="1">
      <c r="A219" s="39"/>
      <c r="B219" s="40"/>
      <c r="C219" s="205" t="s">
        <v>417</v>
      </c>
      <c r="D219" s="205" t="s">
        <v>136</v>
      </c>
      <c r="E219" s="206" t="s">
        <v>418</v>
      </c>
      <c r="F219" s="207" t="s">
        <v>419</v>
      </c>
      <c r="G219" s="208" t="s">
        <v>164</v>
      </c>
      <c r="H219" s="209">
        <v>7.3449999999999998</v>
      </c>
      <c r="I219" s="210"/>
      <c r="J219" s="211">
        <f>ROUND(I219*H219,2)</f>
        <v>0</v>
      </c>
      <c r="K219" s="207" t="s">
        <v>140</v>
      </c>
      <c r="L219" s="45"/>
      <c r="M219" s="212" t="s">
        <v>19</v>
      </c>
      <c r="N219" s="213" t="s">
        <v>41</v>
      </c>
      <c r="O219" s="85"/>
      <c r="P219" s="214">
        <f>O219*H219</f>
        <v>0</v>
      </c>
      <c r="Q219" s="214">
        <v>0</v>
      </c>
      <c r="R219" s="214">
        <f>Q219*H219</f>
        <v>0</v>
      </c>
      <c r="S219" s="214">
        <v>0</v>
      </c>
      <c r="T219" s="215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16" t="s">
        <v>141</v>
      </c>
      <c r="AT219" s="216" t="s">
        <v>136</v>
      </c>
      <c r="AU219" s="216" t="s">
        <v>80</v>
      </c>
      <c r="AY219" s="18" t="s">
        <v>134</v>
      </c>
      <c r="BE219" s="217">
        <f>IF(N219="základní",J219,0)</f>
        <v>0</v>
      </c>
      <c r="BF219" s="217">
        <f>IF(N219="snížená",J219,0)</f>
        <v>0</v>
      </c>
      <c r="BG219" s="217">
        <f>IF(N219="zákl. přenesená",J219,0)</f>
        <v>0</v>
      </c>
      <c r="BH219" s="217">
        <f>IF(N219="sníž. přenesená",J219,0)</f>
        <v>0</v>
      </c>
      <c r="BI219" s="217">
        <f>IF(N219="nulová",J219,0)</f>
        <v>0</v>
      </c>
      <c r="BJ219" s="18" t="s">
        <v>78</v>
      </c>
      <c r="BK219" s="217">
        <f>ROUND(I219*H219,2)</f>
        <v>0</v>
      </c>
      <c r="BL219" s="18" t="s">
        <v>141</v>
      </c>
      <c r="BM219" s="216" t="s">
        <v>420</v>
      </c>
    </row>
    <row r="220" s="2" customFormat="1" ht="24.15" customHeight="1">
      <c r="A220" s="39"/>
      <c r="B220" s="40"/>
      <c r="C220" s="205" t="s">
        <v>421</v>
      </c>
      <c r="D220" s="205" t="s">
        <v>136</v>
      </c>
      <c r="E220" s="206" t="s">
        <v>422</v>
      </c>
      <c r="F220" s="207" t="s">
        <v>423</v>
      </c>
      <c r="G220" s="208" t="s">
        <v>164</v>
      </c>
      <c r="H220" s="209">
        <v>146.90000000000001</v>
      </c>
      <c r="I220" s="210"/>
      <c r="J220" s="211">
        <f>ROUND(I220*H220,2)</f>
        <v>0</v>
      </c>
      <c r="K220" s="207" t="s">
        <v>140</v>
      </c>
      <c r="L220" s="45"/>
      <c r="M220" s="212" t="s">
        <v>19</v>
      </c>
      <c r="N220" s="213" t="s">
        <v>41</v>
      </c>
      <c r="O220" s="85"/>
      <c r="P220" s="214">
        <f>O220*H220</f>
        <v>0</v>
      </c>
      <c r="Q220" s="214">
        <v>0</v>
      </c>
      <c r="R220" s="214">
        <f>Q220*H220</f>
        <v>0</v>
      </c>
      <c r="S220" s="214">
        <v>0</v>
      </c>
      <c r="T220" s="215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6" t="s">
        <v>141</v>
      </c>
      <c r="AT220" s="216" t="s">
        <v>136</v>
      </c>
      <c r="AU220" s="216" t="s">
        <v>80</v>
      </c>
      <c r="AY220" s="18" t="s">
        <v>134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8" t="s">
        <v>78</v>
      </c>
      <c r="BK220" s="217">
        <f>ROUND(I220*H220,2)</f>
        <v>0</v>
      </c>
      <c r="BL220" s="18" t="s">
        <v>141</v>
      </c>
      <c r="BM220" s="216" t="s">
        <v>424</v>
      </c>
    </row>
    <row r="221" s="13" customFormat="1">
      <c r="A221" s="13"/>
      <c r="B221" s="218"/>
      <c r="C221" s="219"/>
      <c r="D221" s="220" t="s">
        <v>143</v>
      </c>
      <c r="E221" s="219"/>
      <c r="F221" s="222" t="s">
        <v>425</v>
      </c>
      <c r="G221" s="219"/>
      <c r="H221" s="223">
        <v>146.90000000000001</v>
      </c>
      <c r="I221" s="224"/>
      <c r="J221" s="219"/>
      <c r="K221" s="219"/>
      <c r="L221" s="225"/>
      <c r="M221" s="226"/>
      <c r="N221" s="227"/>
      <c r="O221" s="227"/>
      <c r="P221" s="227"/>
      <c r="Q221" s="227"/>
      <c r="R221" s="227"/>
      <c r="S221" s="227"/>
      <c r="T221" s="22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29" t="s">
        <v>143</v>
      </c>
      <c r="AU221" s="229" t="s">
        <v>80</v>
      </c>
      <c r="AV221" s="13" t="s">
        <v>80</v>
      </c>
      <c r="AW221" s="13" t="s">
        <v>4</v>
      </c>
      <c r="AX221" s="13" t="s">
        <v>78</v>
      </c>
      <c r="AY221" s="229" t="s">
        <v>134</v>
      </c>
    </row>
    <row r="222" s="2" customFormat="1" ht="24.15" customHeight="1">
      <c r="A222" s="39"/>
      <c r="B222" s="40"/>
      <c r="C222" s="205" t="s">
        <v>426</v>
      </c>
      <c r="D222" s="205" t="s">
        <v>136</v>
      </c>
      <c r="E222" s="206" t="s">
        <v>427</v>
      </c>
      <c r="F222" s="207" t="s">
        <v>428</v>
      </c>
      <c r="G222" s="208" t="s">
        <v>164</v>
      </c>
      <c r="H222" s="209">
        <v>8.9979999999999993</v>
      </c>
      <c r="I222" s="210"/>
      <c r="J222" s="211">
        <f>ROUND(I222*H222,2)</f>
        <v>0</v>
      </c>
      <c r="K222" s="207" t="s">
        <v>140</v>
      </c>
      <c r="L222" s="45"/>
      <c r="M222" s="212" t="s">
        <v>19</v>
      </c>
      <c r="N222" s="213" t="s">
        <v>41</v>
      </c>
      <c r="O222" s="85"/>
      <c r="P222" s="214">
        <f>O222*H222</f>
        <v>0</v>
      </c>
      <c r="Q222" s="214">
        <v>0</v>
      </c>
      <c r="R222" s="214">
        <f>Q222*H222</f>
        <v>0</v>
      </c>
      <c r="S222" s="214">
        <v>0</v>
      </c>
      <c r="T222" s="215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16" t="s">
        <v>141</v>
      </c>
      <c r="AT222" s="216" t="s">
        <v>136</v>
      </c>
      <c r="AU222" s="216" t="s">
        <v>80</v>
      </c>
      <c r="AY222" s="18" t="s">
        <v>134</v>
      </c>
      <c r="BE222" s="217">
        <f>IF(N222="základní",J222,0)</f>
        <v>0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8" t="s">
        <v>78</v>
      </c>
      <c r="BK222" s="217">
        <f>ROUND(I222*H222,2)</f>
        <v>0</v>
      </c>
      <c r="BL222" s="18" t="s">
        <v>141</v>
      </c>
      <c r="BM222" s="216" t="s">
        <v>429</v>
      </c>
    </row>
    <row r="223" s="12" customFormat="1" ht="22.8" customHeight="1">
      <c r="A223" s="12"/>
      <c r="B223" s="189"/>
      <c r="C223" s="190"/>
      <c r="D223" s="191" t="s">
        <v>69</v>
      </c>
      <c r="E223" s="203" t="s">
        <v>430</v>
      </c>
      <c r="F223" s="203" t="s">
        <v>431</v>
      </c>
      <c r="G223" s="190"/>
      <c r="H223" s="190"/>
      <c r="I223" s="193"/>
      <c r="J223" s="204">
        <f>BK223</f>
        <v>0</v>
      </c>
      <c r="K223" s="190"/>
      <c r="L223" s="195"/>
      <c r="M223" s="196"/>
      <c r="N223" s="197"/>
      <c r="O223" s="197"/>
      <c r="P223" s="198">
        <f>P224</f>
        <v>0</v>
      </c>
      <c r="Q223" s="197"/>
      <c r="R223" s="198">
        <f>R224</f>
        <v>0</v>
      </c>
      <c r="S223" s="197"/>
      <c r="T223" s="199">
        <f>T224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00" t="s">
        <v>78</v>
      </c>
      <c r="AT223" s="201" t="s">
        <v>69</v>
      </c>
      <c r="AU223" s="201" t="s">
        <v>78</v>
      </c>
      <c r="AY223" s="200" t="s">
        <v>134</v>
      </c>
      <c r="BK223" s="202">
        <f>BK224</f>
        <v>0</v>
      </c>
    </row>
    <row r="224" s="2" customFormat="1" ht="24.15" customHeight="1">
      <c r="A224" s="39"/>
      <c r="B224" s="40"/>
      <c r="C224" s="205" t="s">
        <v>200</v>
      </c>
      <c r="D224" s="205" t="s">
        <v>136</v>
      </c>
      <c r="E224" s="206" t="s">
        <v>432</v>
      </c>
      <c r="F224" s="207" t="s">
        <v>433</v>
      </c>
      <c r="G224" s="208" t="s">
        <v>164</v>
      </c>
      <c r="H224" s="209">
        <v>21.103000000000002</v>
      </c>
      <c r="I224" s="210"/>
      <c r="J224" s="211">
        <f>ROUND(I224*H224,2)</f>
        <v>0</v>
      </c>
      <c r="K224" s="207" t="s">
        <v>140</v>
      </c>
      <c r="L224" s="45"/>
      <c r="M224" s="212" t="s">
        <v>19</v>
      </c>
      <c r="N224" s="213" t="s">
        <v>41</v>
      </c>
      <c r="O224" s="85"/>
      <c r="P224" s="214">
        <f>O224*H224</f>
        <v>0</v>
      </c>
      <c r="Q224" s="214">
        <v>0</v>
      </c>
      <c r="R224" s="214">
        <f>Q224*H224</f>
        <v>0</v>
      </c>
      <c r="S224" s="214">
        <v>0</v>
      </c>
      <c r="T224" s="215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16" t="s">
        <v>141</v>
      </c>
      <c r="AT224" s="216" t="s">
        <v>136</v>
      </c>
      <c r="AU224" s="216" t="s">
        <v>80</v>
      </c>
      <c r="AY224" s="18" t="s">
        <v>134</v>
      </c>
      <c r="BE224" s="217">
        <f>IF(N224="základní",J224,0)</f>
        <v>0</v>
      </c>
      <c r="BF224" s="217">
        <f>IF(N224="snížená",J224,0)</f>
        <v>0</v>
      </c>
      <c r="BG224" s="217">
        <f>IF(N224="zákl. přenesená",J224,0)</f>
        <v>0</v>
      </c>
      <c r="BH224" s="217">
        <f>IF(N224="sníž. přenesená",J224,0)</f>
        <v>0</v>
      </c>
      <c r="BI224" s="217">
        <f>IF(N224="nulová",J224,0)</f>
        <v>0</v>
      </c>
      <c r="BJ224" s="18" t="s">
        <v>78</v>
      </c>
      <c r="BK224" s="217">
        <f>ROUND(I224*H224,2)</f>
        <v>0</v>
      </c>
      <c r="BL224" s="18" t="s">
        <v>141</v>
      </c>
      <c r="BM224" s="216" t="s">
        <v>434</v>
      </c>
    </row>
    <row r="225" s="12" customFormat="1" ht="25.92" customHeight="1">
      <c r="A225" s="12"/>
      <c r="B225" s="189"/>
      <c r="C225" s="190"/>
      <c r="D225" s="191" t="s">
        <v>69</v>
      </c>
      <c r="E225" s="192" t="s">
        <v>435</v>
      </c>
      <c r="F225" s="192" t="s">
        <v>436</v>
      </c>
      <c r="G225" s="190"/>
      <c r="H225" s="190"/>
      <c r="I225" s="193"/>
      <c r="J225" s="194">
        <f>BK225</f>
        <v>0</v>
      </c>
      <c r="K225" s="190"/>
      <c r="L225" s="195"/>
      <c r="M225" s="196"/>
      <c r="N225" s="197"/>
      <c r="O225" s="197"/>
      <c r="P225" s="198">
        <f>P226+P249+P259+P265+P274+P281+P295+P311</f>
        <v>0</v>
      </c>
      <c r="Q225" s="197"/>
      <c r="R225" s="198">
        <f>R226+R249+R259+R265+R274+R281+R295+R311</f>
        <v>1.1224922000000002</v>
      </c>
      <c r="S225" s="197"/>
      <c r="T225" s="199">
        <f>T226+T249+T259+T265+T274+T281+T295+T311</f>
        <v>0.044222999999999998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00" t="s">
        <v>80</v>
      </c>
      <c r="AT225" s="201" t="s">
        <v>69</v>
      </c>
      <c r="AU225" s="201" t="s">
        <v>70</v>
      </c>
      <c r="AY225" s="200" t="s">
        <v>134</v>
      </c>
      <c r="BK225" s="202">
        <f>BK226+BK249+BK259+BK265+BK274+BK281+BK295+BK311</f>
        <v>0</v>
      </c>
    </row>
    <row r="226" s="12" customFormat="1" ht="22.8" customHeight="1">
      <c r="A226" s="12"/>
      <c r="B226" s="189"/>
      <c r="C226" s="190"/>
      <c r="D226" s="191" t="s">
        <v>69</v>
      </c>
      <c r="E226" s="203" t="s">
        <v>437</v>
      </c>
      <c r="F226" s="203" t="s">
        <v>438</v>
      </c>
      <c r="G226" s="190"/>
      <c r="H226" s="190"/>
      <c r="I226" s="193"/>
      <c r="J226" s="204">
        <f>BK226</f>
        <v>0</v>
      </c>
      <c r="K226" s="190"/>
      <c r="L226" s="195"/>
      <c r="M226" s="196"/>
      <c r="N226" s="197"/>
      <c r="O226" s="197"/>
      <c r="P226" s="198">
        <f>SUM(P227:P248)</f>
        <v>0</v>
      </c>
      <c r="Q226" s="197"/>
      <c r="R226" s="198">
        <f>SUM(R227:R248)</f>
        <v>0.03418976</v>
      </c>
      <c r="S226" s="197"/>
      <c r="T226" s="199">
        <f>SUM(T227:T248)</f>
        <v>0.024500000000000001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00" t="s">
        <v>80</v>
      </c>
      <c r="AT226" s="201" t="s">
        <v>69</v>
      </c>
      <c r="AU226" s="201" t="s">
        <v>78</v>
      </c>
      <c r="AY226" s="200" t="s">
        <v>134</v>
      </c>
      <c r="BK226" s="202">
        <f>SUM(BK227:BK248)</f>
        <v>0</v>
      </c>
    </row>
    <row r="227" s="2" customFormat="1" ht="14.4" customHeight="1">
      <c r="A227" s="39"/>
      <c r="B227" s="40"/>
      <c r="C227" s="205" t="s">
        <v>439</v>
      </c>
      <c r="D227" s="205" t="s">
        <v>136</v>
      </c>
      <c r="E227" s="206" t="s">
        <v>440</v>
      </c>
      <c r="F227" s="207" t="s">
        <v>441</v>
      </c>
      <c r="G227" s="208" t="s">
        <v>228</v>
      </c>
      <c r="H227" s="209">
        <v>1.21</v>
      </c>
      <c r="I227" s="210"/>
      <c r="J227" s="211">
        <f>ROUND(I227*H227,2)</f>
        <v>0</v>
      </c>
      <c r="K227" s="207" t="s">
        <v>140</v>
      </c>
      <c r="L227" s="45"/>
      <c r="M227" s="212" t="s">
        <v>19</v>
      </c>
      <c r="N227" s="213" t="s">
        <v>41</v>
      </c>
      <c r="O227" s="85"/>
      <c r="P227" s="214">
        <f>O227*H227</f>
        <v>0</v>
      </c>
      <c r="Q227" s="214">
        <v>0</v>
      </c>
      <c r="R227" s="214">
        <f>Q227*H227</f>
        <v>0</v>
      </c>
      <c r="S227" s="214">
        <v>0.0060000000000000001</v>
      </c>
      <c r="T227" s="215">
        <f>S227*H227</f>
        <v>0.00726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16" t="s">
        <v>442</v>
      </c>
      <c r="AT227" s="216" t="s">
        <v>136</v>
      </c>
      <c r="AU227" s="216" t="s">
        <v>80</v>
      </c>
      <c r="AY227" s="18" t="s">
        <v>134</v>
      </c>
      <c r="BE227" s="217">
        <f>IF(N227="základní",J227,0)</f>
        <v>0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8" t="s">
        <v>78</v>
      </c>
      <c r="BK227" s="217">
        <f>ROUND(I227*H227,2)</f>
        <v>0</v>
      </c>
      <c r="BL227" s="18" t="s">
        <v>442</v>
      </c>
      <c r="BM227" s="216" t="s">
        <v>443</v>
      </c>
    </row>
    <row r="228" s="13" customFormat="1">
      <c r="A228" s="13"/>
      <c r="B228" s="218"/>
      <c r="C228" s="219"/>
      <c r="D228" s="220" t="s">
        <v>143</v>
      </c>
      <c r="E228" s="221" t="s">
        <v>19</v>
      </c>
      <c r="F228" s="222" t="s">
        <v>444</v>
      </c>
      <c r="G228" s="219"/>
      <c r="H228" s="223">
        <v>1.21</v>
      </c>
      <c r="I228" s="224"/>
      <c r="J228" s="219"/>
      <c r="K228" s="219"/>
      <c r="L228" s="225"/>
      <c r="M228" s="226"/>
      <c r="N228" s="227"/>
      <c r="O228" s="227"/>
      <c r="P228" s="227"/>
      <c r="Q228" s="227"/>
      <c r="R228" s="227"/>
      <c r="S228" s="227"/>
      <c r="T228" s="22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29" t="s">
        <v>143</v>
      </c>
      <c r="AU228" s="229" t="s">
        <v>80</v>
      </c>
      <c r="AV228" s="13" t="s">
        <v>80</v>
      </c>
      <c r="AW228" s="13" t="s">
        <v>32</v>
      </c>
      <c r="AX228" s="13" t="s">
        <v>78</v>
      </c>
      <c r="AY228" s="229" t="s">
        <v>134</v>
      </c>
    </row>
    <row r="229" s="2" customFormat="1" ht="14.4" customHeight="1">
      <c r="A229" s="39"/>
      <c r="B229" s="40"/>
      <c r="C229" s="205" t="s">
        <v>445</v>
      </c>
      <c r="D229" s="205" t="s">
        <v>136</v>
      </c>
      <c r="E229" s="206" t="s">
        <v>446</v>
      </c>
      <c r="F229" s="207" t="s">
        <v>447</v>
      </c>
      <c r="G229" s="208" t="s">
        <v>228</v>
      </c>
      <c r="H229" s="209">
        <v>1.21</v>
      </c>
      <c r="I229" s="210"/>
      <c r="J229" s="211">
        <f>ROUND(I229*H229,2)</f>
        <v>0</v>
      </c>
      <c r="K229" s="207" t="s">
        <v>140</v>
      </c>
      <c r="L229" s="45"/>
      <c r="M229" s="212" t="s">
        <v>19</v>
      </c>
      <c r="N229" s="213" t="s">
        <v>41</v>
      </c>
      <c r="O229" s="85"/>
      <c r="P229" s="214">
        <f>O229*H229</f>
        <v>0</v>
      </c>
      <c r="Q229" s="214">
        <v>0</v>
      </c>
      <c r="R229" s="214">
        <f>Q229*H229</f>
        <v>0</v>
      </c>
      <c r="S229" s="214">
        <v>0.014</v>
      </c>
      <c r="T229" s="215">
        <f>S229*H229</f>
        <v>0.01694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16" t="s">
        <v>442</v>
      </c>
      <c r="AT229" s="216" t="s">
        <v>136</v>
      </c>
      <c r="AU229" s="216" t="s">
        <v>80</v>
      </c>
      <c r="AY229" s="18" t="s">
        <v>134</v>
      </c>
      <c r="BE229" s="217">
        <f>IF(N229="základní",J229,0)</f>
        <v>0</v>
      </c>
      <c r="BF229" s="217">
        <f>IF(N229="snížená",J229,0)</f>
        <v>0</v>
      </c>
      <c r="BG229" s="217">
        <f>IF(N229="zákl. přenesená",J229,0)</f>
        <v>0</v>
      </c>
      <c r="BH229" s="217">
        <f>IF(N229="sníž. přenesená",J229,0)</f>
        <v>0</v>
      </c>
      <c r="BI229" s="217">
        <f>IF(N229="nulová",J229,0)</f>
        <v>0</v>
      </c>
      <c r="BJ229" s="18" t="s">
        <v>78</v>
      </c>
      <c r="BK229" s="217">
        <f>ROUND(I229*H229,2)</f>
        <v>0</v>
      </c>
      <c r="BL229" s="18" t="s">
        <v>442</v>
      </c>
      <c r="BM229" s="216" t="s">
        <v>448</v>
      </c>
    </row>
    <row r="230" s="13" customFormat="1">
      <c r="A230" s="13"/>
      <c r="B230" s="218"/>
      <c r="C230" s="219"/>
      <c r="D230" s="220" t="s">
        <v>143</v>
      </c>
      <c r="E230" s="221" t="s">
        <v>19</v>
      </c>
      <c r="F230" s="222" t="s">
        <v>449</v>
      </c>
      <c r="G230" s="219"/>
      <c r="H230" s="223">
        <v>1.21</v>
      </c>
      <c r="I230" s="224"/>
      <c r="J230" s="219"/>
      <c r="K230" s="219"/>
      <c r="L230" s="225"/>
      <c r="M230" s="226"/>
      <c r="N230" s="227"/>
      <c r="O230" s="227"/>
      <c r="P230" s="227"/>
      <c r="Q230" s="227"/>
      <c r="R230" s="227"/>
      <c r="S230" s="227"/>
      <c r="T230" s="22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29" t="s">
        <v>143</v>
      </c>
      <c r="AU230" s="229" t="s">
        <v>80</v>
      </c>
      <c r="AV230" s="13" t="s">
        <v>80</v>
      </c>
      <c r="AW230" s="13" t="s">
        <v>32</v>
      </c>
      <c r="AX230" s="13" t="s">
        <v>78</v>
      </c>
      <c r="AY230" s="229" t="s">
        <v>134</v>
      </c>
    </row>
    <row r="231" s="2" customFormat="1" ht="14.4" customHeight="1">
      <c r="A231" s="39"/>
      <c r="B231" s="40"/>
      <c r="C231" s="205" t="s">
        <v>450</v>
      </c>
      <c r="D231" s="205" t="s">
        <v>136</v>
      </c>
      <c r="E231" s="206" t="s">
        <v>451</v>
      </c>
      <c r="F231" s="207" t="s">
        <v>452</v>
      </c>
      <c r="G231" s="208" t="s">
        <v>181</v>
      </c>
      <c r="H231" s="209">
        <v>1</v>
      </c>
      <c r="I231" s="210"/>
      <c r="J231" s="211">
        <f>ROUND(I231*H231,2)</f>
        <v>0</v>
      </c>
      <c r="K231" s="207" t="s">
        <v>140</v>
      </c>
      <c r="L231" s="45"/>
      <c r="M231" s="212" t="s">
        <v>19</v>
      </c>
      <c r="N231" s="213" t="s">
        <v>41</v>
      </c>
      <c r="O231" s="85"/>
      <c r="P231" s="214">
        <f>O231*H231</f>
        <v>0</v>
      </c>
      <c r="Q231" s="214">
        <v>0</v>
      </c>
      <c r="R231" s="214">
        <f>Q231*H231</f>
        <v>0</v>
      </c>
      <c r="S231" s="214">
        <v>0.00029999999999999997</v>
      </c>
      <c r="T231" s="215">
        <f>S231*H231</f>
        <v>0.00029999999999999997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16" t="s">
        <v>442</v>
      </c>
      <c r="AT231" s="216" t="s">
        <v>136</v>
      </c>
      <c r="AU231" s="216" t="s">
        <v>80</v>
      </c>
      <c r="AY231" s="18" t="s">
        <v>134</v>
      </c>
      <c r="BE231" s="217">
        <f>IF(N231="základní",J231,0)</f>
        <v>0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8" t="s">
        <v>78</v>
      </c>
      <c r="BK231" s="217">
        <f>ROUND(I231*H231,2)</f>
        <v>0</v>
      </c>
      <c r="BL231" s="18" t="s">
        <v>442</v>
      </c>
      <c r="BM231" s="216" t="s">
        <v>453</v>
      </c>
    </row>
    <row r="232" s="2" customFormat="1" ht="24.15" customHeight="1">
      <c r="A232" s="39"/>
      <c r="B232" s="40"/>
      <c r="C232" s="205" t="s">
        <v>454</v>
      </c>
      <c r="D232" s="205" t="s">
        <v>136</v>
      </c>
      <c r="E232" s="206" t="s">
        <v>455</v>
      </c>
      <c r="F232" s="207" t="s">
        <v>456</v>
      </c>
      <c r="G232" s="208" t="s">
        <v>228</v>
      </c>
      <c r="H232" s="209">
        <v>1.21</v>
      </c>
      <c r="I232" s="210"/>
      <c r="J232" s="211">
        <f>ROUND(I232*H232,2)</f>
        <v>0</v>
      </c>
      <c r="K232" s="207" t="s">
        <v>140</v>
      </c>
      <c r="L232" s="45"/>
      <c r="M232" s="212" t="s">
        <v>19</v>
      </c>
      <c r="N232" s="213" t="s">
        <v>41</v>
      </c>
      <c r="O232" s="85"/>
      <c r="P232" s="214">
        <f>O232*H232</f>
        <v>0</v>
      </c>
      <c r="Q232" s="214">
        <v>0</v>
      </c>
      <c r="R232" s="214">
        <f>Q232*H232</f>
        <v>0</v>
      </c>
      <c r="S232" s="214">
        <v>0</v>
      </c>
      <c r="T232" s="21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6" t="s">
        <v>442</v>
      </c>
      <c r="AT232" s="216" t="s">
        <v>136</v>
      </c>
      <c r="AU232" s="216" t="s">
        <v>80</v>
      </c>
      <c r="AY232" s="18" t="s">
        <v>134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8" t="s">
        <v>78</v>
      </c>
      <c r="BK232" s="217">
        <f>ROUND(I232*H232,2)</f>
        <v>0</v>
      </c>
      <c r="BL232" s="18" t="s">
        <v>442</v>
      </c>
      <c r="BM232" s="216" t="s">
        <v>457</v>
      </c>
    </row>
    <row r="233" s="13" customFormat="1">
      <c r="A233" s="13"/>
      <c r="B233" s="218"/>
      <c r="C233" s="219"/>
      <c r="D233" s="220" t="s">
        <v>143</v>
      </c>
      <c r="E233" s="221" t="s">
        <v>19</v>
      </c>
      <c r="F233" s="222" t="s">
        <v>458</v>
      </c>
      <c r="G233" s="219"/>
      <c r="H233" s="223">
        <v>1.21</v>
      </c>
      <c r="I233" s="224"/>
      <c r="J233" s="219"/>
      <c r="K233" s="219"/>
      <c r="L233" s="225"/>
      <c r="M233" s="226"/>
      <c r="N233" s="227"/>
      <c r="O233" s="227"/>
      <c r="P233" s="227"/>
      <c r="Q233" s="227"/>
      <c r="R233" s="227"/>
      <c r="S233" s="227"/>
      <c r="T233" s="22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29" t="s">
        <v>143</v>
      </c>
      <c r="AU233" s="229" t="s">
        <v>80</v>
      </c>
      <c r="AV233" s="13" t="s">
        <v>80</v>
      </c>
      <c r="AW233" s="13" t="s">
        <v>32</v>
      </c>
      <c r="AX233" s="13" t="s">
        <v>78</v>
      </c>
      <c r="AY233" s="229" t="s">
        <v>134</v>
      </c>
    </row>
    <row r="234" s="2" customFormat="1" ht="14.4" customHeight="1">
      <c r="A234" s="39"/>
      <c r="B234" s="40"/>
      <c r="C234" s="230" t="s">
        <v>459</v>
      </c>
      <c r="D234" s="230" t="s">
        <v>197</v>
      </c>
      <c r="E234" s="231" t="s">
        <v>460</v>
      </c>
      <c r="F234" s="232" t="s">
        <v>461</v>
      </c>
      <c r="G234" s="233" t="s">
        <v>164</v>
      </c>
      <c r="H234" s="234">
        <v>0.001</v>
      </c>
      <c r="I234" s="235"/>
      <c r="J234" s="236">
        <f>ROUND(I234*H234,2)</f>
        <v>0</v>
      </c>
      <c r="K234" s="232" t="s">
        <v>140</v>
      </c>
      <c r="L234" s="237"/>
      <c r="M234" s="238" t="s">
        <v>19</v>
      </c>
      <c r="N234" s="239" t="s">
        <v>41</v>
      </c>
      <c r="O234" s="85"/>
      <c r="P234" s="214">
        <f>O234*H234</f>
        <v>0</v>
      </c>
      <c r="Q234" s="214">
        <v>1</v>
      </c>
      <c r="R234" s="214">
        <f>Q234*H234</f>
        <v>0.001</v>
      </c>
      <c r="S234" s="214">
        <v>0</v>
      </c>
      <c r="T234" s="215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16" t="s">
        <v>462</v>
      </c>
      <c r="AT234" s="216" t="s">
        <v>197</v>
      </c>
      <c r="AU234" s="216" t="s">
        <v>80</v>
      </c>
      <c r="AY234" s="18" t="s">
        <v>134</v>
      </c>
      <c r="BE234" s="217">
        <f>IF(N234="základní",J234,0)</f>
        <v>0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8" t="s">
        <v>78</v>
      </c>
      <c r="BK234" s="217">
        <f>ROUND(I234*H234,2)</f>
        <v>0</v>
      </c>
      <c r="BL234" s="18" t="s">
        <v>442</v>
      </c>
      <c r="BM234" s="216" t="s">
        <v>463</v>
      </c>
    </row>
    <row r="235" s="13" customFormat="1">
      <c r="A235" s="13"/>
      <c r="B235" s="218"/>
      <c r="C235" s="219"/>
      <c r="D235" s="220" t="s">
        <v>143</v>
      </c>
      <c r="E235" s="219"/>
      <c r="F235" s="222" t="s">
        <v>464</v>
      </c>
      <c r="G235" s="219"/>
      <c r="H235" s="223">
        <v>0.001</v>
      </c>
      <c r="I235" s="224"/>
      <c r="J235" s="219"/>
      <c r="K235" s="219"/>
      <c r="L235" s="225"/>
      <c r="M235" s="226"/>
      <c r="N235" s="227"/>
      <c r="O235" s="227"/>
      <c r="P235" s="227"/>
      <c r="Q235" s="227"/>
      <c r="R235" s="227"/>
      <c r="S235" s="227"/>
      <c r="T235" s="22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29" t="s">
        <v>143</v>
      </c>
      <c r="AU235" s="229" t="s">
        <v>80</v>
      </c>
      <c r="AV235" s="13" t="s">
        <v>80</v>
      </c>
      <c r="AW235" s="13" t="s">
        <v>4</v>
      </c>
      <c r="AX235" s="13" t="s">
        <v>78</v>
      </c>
      <c r="AY235" s="229" t="s">
        <v>134</v>
      </c>
    </row>
    <row r="236" s="2" customFormat="1" ht="14.4" customHeight="1">
      <c r="A236" s="39"/>
      <c r="B236" s="40"/>
      <c r="C236" s="205" t="s">
        <v>465</v>
      </c>
      <c r="D236" s="205" t="s">
        <v>136</v>
      </c>
      <c r="E236" s="206" t="s">
        <v>466</v>
      </c>
      <c r="F236" s="207" t="s">
        <v>467</v>
      </c>
      <c r="G236" s="208" t="s">
        <v>228</v>
      </c>
      <c r="H236" s="209">
        <v>2.25</v>
      </c>
      <c r="I236" s="210"/>
      <c r="J236" s="211">
        <f>ROUND(I236*H236,2)</f>
        <v>0</v>
      </c>
      <c r="K236" s="207" t="s">
        <v>140</v>
      </c>
      <c r="L236" s="45"/>
      <c r="M236" s="212" t="s">
        <v>19</v>
      </c>
      <c r="N236" s="213" t="s">
        <v>41</v>
      </c>
      <c r="O236" s="85"/>
      <c r="P236" s="214">
        <f>O236*H236</f>
        <v>0</v>
      </c>
      <c r="Q236" s="214">
        <v>0</v>
      </c>
      <c r="R236" s="214">
        <f>Q236*H236</f>
        <v>0</v>
      </c>
      <c r="S236" s="214">
        <v>0</v>
      </c>
      <c r="T236" s="215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16" t="s">
        <v>442</v>
      </c>
      <c r="AT236" s="216" t="s">
        <v>136</v>
      </c>
      <c r="AU236" s="216" t="s">
        <v>80</v>
      </c>
      <c r="AY236" s="18" t="s">
        <v>134</v>
      </c>
      <c r="BE236" s="217">
        <f>IF(N236="základní",J236,0)</f>
        <v>0</v>
      </c>
      <c r="BF236" s="217">
        <f>IF(N236="snížená",J236,0)</f>
        <v>0</v>
      </c>
      <c r="BG236" s="217">
        <f>IF(N236="zákl. přenesená",J236,0)</f>
        <v>0</v>
      </c>
      <c r="BH236" s="217">
        <f>IF(N236="sníž. přenesená",J236,0)</f>
        <v>0</v>
      </c>
      <c r="BI236" s="217">
        <f>IF(N236="nulová",J236,0)</f>
        <v>0</v>
      </c>
      <c r="BJ236" s="18" t="s">
        <v>78</v>
      </c>
      <c r="BK236" s="217">
        <f>ROUND(I236*H236,2)</f>
        <v>0</v>
      </c>
      <c r="BL236" s="18" t="s">
        <v>442</v>
      </c>
      <c r="BM236" s="216" t="s">
        <v>468</v>
      </c>
    </row>
    <row r="237" s="13" customFormat="1">
      <c r="A237" s="13"/>
      <c r="B237" s="218"/>
      <c r="C237" s="219"/>
      <c r="D237" s="220" t="s">
        <v>143</v>
      </c>
      <c r="E237" s="221" t="s">
        <v>19</v>
      </c>
      <c r="F237" s="222" t="s">
        <v>469</v>
      </c>
      <c r="G237" s="219"/>
      <c r="H237" s="223">
        <v>2.25</v>
      </c>
      <c r="I237" s="224"/>
      <c r="J237" s="219"/>
      <c r="K237" s="219"/>
      <c r="L237" s="225"/>
      <c r="M237" s="226"/>
      <c r="N237" s="227"/>
      <c r="O237" s="227"/>
      <c r="P237" s="227"/>
      <c r="Q237" s="227"/>
      <c r="R237" s="227"/>
      <c r="S237" s="227"/>
      <c r="T237" s="22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29" t="s">
        <v>143</v>
      </c>
      <c r="AU237" s="229" t="s">
        <v>80</v>
      </c>
      <c r="AV237" s="13" t="s">
        <v>80</v>
      </c>
      <c r="AW237" s="13" t="s">
        <v>32</v>
      </c>
      <c r="AX237" s="13" t="s">
        <v>78</v>
      </c>
      <c r="AY237" s="229" t="s">
        <v>134</v>
      </c>
    </row>
    <row r="238" s="2" customFormat="1" ht="24.15" customHeight="1">
      <c r="A238" s="39"/>
      <c r="B238" s="40"/>
      <c r="C238" s="230" t="s">
        <v>470</v>
      </c>
      <c r="D238" s="230" t="s">
        <v>197</v>
      </c>
      <c r="E238" s="231" t="s">
        <v>471</v>
      </c>
      <c r="F238" s="232" t="s">
        <v>472</v>
      </c>
      <c r="G238" s="233" t="s">
        <v>228</v>
      </c>
      <c r="H238" s="234">
        <v>2.5880000000000001</v>
      </c>
      <c r="I238" s="235"/>
      <c r="J238" s="236">
        <f>ROUND(I238*H238,2)</f>
        <v>0</v>
      </c>
      <c r="K238" s="232" t="s">
        <v>140</v>
      </c>
      <c r="L238" s="237"/>
      <c r="M238" s="238" t="s">
        <v>19</v>
      </c>
      <c r="N238" s="239" t="s">
        <v>41</v>
      </c>
      <c r="O238" s="85"/>
      <c r="P238" s="214">
        <f>O238*H238</f>
        <v>0</v>
      </c>
      <c r="Q238" s="214">
        <v>0.0040000000000000001</v>
      </c>
      <c r="R238" s="214">
        <f>Q238*H238</f>
        <v>0.010352</v>
      </c>
      <c r="S238" s="214">
        <v>0</v>
      </c>
      <c r="T238" s="215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16" t="s">
        <v>462</v>
      </c>
      <c r="AT238" s="216" t="s">
        <v>197</v>
      </c>
      <c r="AU238" s="216" t="s">
        <v>80</v>
      </c>
      <c r="AY238" s="18" t="s">
        <v>134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8" t="s">
        <v>78</v>
      </c>
      <c r="BK238" s="217">
        <f>ROUND(I238*H238,2)</f>
        <v>0</v>
      </c>
      <c r="BL238" s="18" t="s">
        <v>442</v>
      </c>
      <c r="BM238" s="216" t="s">
        <v>473</v>
      </c>
    </row>
    <row r="239" s="13" customFormat="1">
      <c r="A239" s="13"/>
      <c r="B239" s="218"/>
      <c r="C239" s="219"/>
      <c r="D239" s="220" t="s">
        <v>143</v>
      </c>
      <c r="E239" s="219"/>
      <c r="F239" s="222" t="s">
        <v>474</v>
      </c>
      <c r="G239" s="219"/>
      <c r="H239" s="223">
        <v>2.5880000000000001</v>
      </c>
      <c r="I239" s="224"/>
      <c r="J239" s="219"/>
      <c r="K239" s="219"/>
      <c r="L239" s="225"/>
      <c r="M239" s="226"/>
      <c r="N239" s="227"/>
      <c r="O239" s="227"/>
      <c r="P239" s="227"/>
      <c r="Q239" s="227"/>
      <c r="R239" s="227"/>
      <c r="S239" s="227"/>
      <c r="T239" s="22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29" t="s">
        <v>143</v>
      </c>
      <c r="AU239" s="229" t="s">
        <v>80</v>
      </c>
      <c r="AV239" s="13" t="s">
        <v>80</v>
      </c>
      <c r="AW239" s="13" t="s">
        <v>4</v>
      </c>
      <c r="AX239" s="13" t="s">
        <v>78</v>
      </c>
      <c r="AY239" s="229" t="s">
        <v>134</v>
      </c>
    </row>
    <row r="240" s="2" customFormat="1" ht="14.4" customHeight="1">
      <c r="A240" s="39"/>
      <c r="B240" s="40"/>
      <c r="C240" s="205" t="s">
        <v>475</v>
      </c>
      <c r="D240" s="205" t="s">
        <v>136</v>
      </c>
      <c r="E240" s="206" t="s">
        <v>476</v>
      </c>
      <c r="F240" s="207" t="s">
        <v>477</v>
      </c>
      <c r="G240" s="208" t="s">
        <v>228</v>
      </c>
      <c r="H240" s="209">
        <v>3.46</v>
      </c>
      <c r="I240" s="210"/>
      <c r="J240" s="211">
        <f>ROUND(I240*H240,2)</f>
        <v>0</v>
      </c>
      <c r="K240" s="207" t="s">
        <v>140</v>
      </c>
      <c r="L240" s="45"/>
      <c r="M240" s="212" t="s">
        <v>19</v>
      </c>
      <c r="N240" s="213" t="s">
        <v>41</v>
      </c>
      <c r="O240" s="85"/>
      <c r="P240" s="214">
        <f>O240*H240</f>
        <v>0</v>
      </c>
      <c r="Q240" s="214">
        <v>0.00088000000000000003</v>
      </c>
      <c r="R240" s="214">
        <f>Q240*H240</f>
        <v>0.0030448000000000003</v>
      </c>
      <c r="S240" s="214">
        <v>0</v>
      </c>
      <c r="T240" s="215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6" t="s">
        <v>442</v>
      </c>
      <c r="AT240" s="216" t="s">
        <v>136</v>
      </c>
      <c r="AU240" s="216" t="s">
        <v>80</v>
      </c>
      <c r="AY240" s="18" t="s">
        <v>134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8" t="s">
        <v>78</v>
      </c>
      <c r="BK240" s="217">
        <f>ROUND(I240*H240,2)</f>
        <v>0</v>
      </c>
      <c r="BL240" s="18" t="s">
        <v>442</v>
      </c>
      <c r="BM240" s="216" t="s">
        <v>478</v>
      </c>
    </row>
    <row r="241" s="13" customFormat="1">
      <c r="A241" s="13"/>
      <c r="B241" s="218"/>
      <c r="C241" s="219"/>
      <c r="D241" s="220" t="s">
        <v>143</v>
      </c>
      <c r="E241" s="221" t="s">
        <v>19</v>
      </c>
      <c r="F241" s="222" t="s">
        <v>479</v>
      </c>
      <c r="G241" s="219"/>
      <c r="H241" s="223">
        <v>1.21</v>
      </c>
      <c r="I241" s="224"/>
      <c r="J241" s="219"/>
      <c r="K241" s="219"/>
      <c r="L241" s="225"/>
      <c r="M241" s="226"/>
      <c r="N241" s="227"/>
      <c r="O241" s="227"/>
      <c r="P241" s="227"/>
      <c r="Q241" s="227"/>
      <c r="R241" s="227"/>
      <c r="S241" s="227"/>
      <c r="T241" s="22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29" t="s">
        <v>143</v>
      </c>
      <c r="AU241" s="229" t="s">
        <v>80</v>
      </c>
      <c r="AV241" s="13" t="s">
        <v>80</v>
      </c>
      <c r="AW241" s="13" t="s">
        <v>32</v>
      </c>
      <c r="AX241" s="13" t="s">
        <v>70</v>
      </c>
      <c r="AY241" s="229" t="s">
        <v>134</v>
      </c>
    </row>
    <row r="242" s="13" customFormat="1">
      <c r="A242" s="13"/>
      <c r="B242" s="218"/>
      <c r="C242" s="219"/>
      <c r="D242" s="220" t="s">
        <v>143</v>
      </c>
      <c r="E242" s="221" t="s">
        <v>19</v>
      </c>
      <c r="F242" s="222" t="s">
        <v>480</v>
      </c>
      <c r="G242" s="219"/>
      <c r="H242" s="223">
        <v>2.25</v>
      </c>
      <c r="I242" s="224"/>
      <c r="J242" s="219"/>
      <c r="K242" s="219"/>
      <c r="L242" s="225"/>
      <c r="M242" s="226"/>
      <c r="N242" s="227"/>
      <c r="O242" s="227"/>
      <c r="P242" s="227"/>
      <c r="Q242" s="227"/>
      <c r="R242" s="227"/>
      <c r="S242" s="227"/>
      <c r="T242" s="22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29" t="s">
        <v>143</v>
      </c>
      <c r="AU242" s="229" t="s">
        <v>80</v>
      </c>
      <c r="AV242" s="13" t="s">
        <v>80</v>
      </c>
      <c r="AW242" s="13" t="s">
        <v>32</v>
      </c>
      <c r="AX242" s="13" t="s">
        <v>70</v>
      </c>
      <c r="AY242" s="229" t="s">
        <v>134</v>
      </c>
    </row>
    <row r="243" s="14" customFormat="1">
      <c r="A243" s="14"/>
      <c r="B243" s="240"/>
      <c r="C243" s="241"/>
      <c r="D243" s="220" t="s">
        <v>143</v>
      </c>
      <c r="E243" s="242" t="s">
        <v>19</v>
      </c>
      <c r="F243" s="243" t="s">
        <v>216</v>
      </c>
      <c r="G243" s="241"/>
      <c r="H243" s="244">
        <v>3.46</v>
      </c>
      <c r="I243" s="245"/>
      <c r="J243" s="241"/>
      <c r="K243" s="241"/>
      <c r="L243" s="246"/>
      <c r="M243" s="247"/>
      <c r="N243" s="248"/>
      <c r="O243" s="248"/>
      <c r="P243" s="248"/>
      <c r="Q243" s="248"/>
      <c r="R243" s="248"/>
      <c r="S243" s="248"/>
      <c r="T243" s="249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0" t="s">
        <v>143</v>
      </c>
      <c r="AU243" s="250" t="s">
        <v>80</v>
      </c>
      <c r="AV243" s="14" t="s">
        <v>141</v>
      </c>
      <c r="AW243" s="14" t="s">
        <v>32</v>
      </c>
      <c r="AX243" s="14" t="s">
        <v>78</v>
      </c>
      <c r="AY243" s="250" t="s">
        <v>134</v>
      </c>
    </row>
    <row r="244" s="2" customFormat="1" ht="24.15" customHeight="1">
      <c r="A244" s="39"/>
      <c r="B244" s="40"/>
      <c r="C244" s="230" t="s">
        <v>481</v>
      </c>
      <c r="D244" s="230" t="s">
        <v>197</v>
      </c>
      <c r="E244" s="231" t="s">
        <v>482</v>
      </c>
      <c r="F244" s="232" t="s">
        <v>483</v>
      </c>
      <c r="G244" s="233" t="s">
        <v>228</v>
      </c>
      <c r="H244" s="234">
        <v>1.3919999999999999</v>
      </c>
      <c r="I244" s="235"/>
      <c r="J244" s="236">
        <f>ROUND(I244*H244,2)</f>
        <v>0</v>
      </c>
      <c r="K244" s="232" t="s">
        <v>140</v>
      </c>
      <c r="L244" s="237"/>
      <c r="M244" s="238" t="s">
        <v>19</v>
      </c>
      <c r="N244" s="239" t="s">
        <v>41</v>
      </c>
      <c r="O244" s="85"/>
      <c r="P244" s="214">
        <f>O244*H244</f>
        <v>0</v>
      </c>
      <c r="Q244" s="214">
        <v>0.0047000000000000002</v>
      </c>
      <c r="R244" s="214">
        <f>Q244*H244</f>
        <v>0.0065423999999999994</v>
      </c>
      <c r="S244" s="214">
        <v>0</v>
      </c>
      <c r="T244" s="215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6" t="s">
        <v>462</v>
      </c>
      <c r="AT244" s="216" t="s">
        <v>197</v>
      </c>
      <c r="AU244" s="216" t="s">
        <v>80</v>
      </c>
      <c r="AY244" s="18" t="s">
        <v>134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8" t="s">
        <v>78</v>
      </c>
      <c r="BK244" s="217">
        <f>ROUND(I244*H244,2)</f>
        <v>0</v>
      </c>
      <c r="BL244" s="18" t="s">
        <v>442</v>
      </c>
      <c r="BM244" s="216" t="s">
        <v>484</v>
      </c>
    </row>
    <row r="245" s="13" customFormat="1">
      <c r="A245" s="13"/>
      <c r="B245" s="218"/>
      <c r="C245" s="219"/>
      <c r="D245" s="220" t="s">
        <v>143</v>
      </c>
      <c r="E245" s="219"/>
      <c r="F245" s="222" t="s">
        <v>485</v>
      </c>
      <c r="G245" s="219"/>
      <c r="H245" s="223">
        <v>1.3919999999999999</v>
      </c>
      <c r="I245" s="224"/>
      <c r="J245" s="219"/>
      <c r="K245" s="219"/>
      <c r="L245" s="225"/>
      <c r="M245" s="226"/>
      <c r="N245" s="227"/>
      <c r="O245" s="227"/>
      <c r="P245" s="227"/>
      <c r="Q245" s="227"/>
      <c r="R245" s="227"/>
      <c r="S245" s="227"/>
      <c r="T245" s="22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29" t="s">
        <v>143</v>
      </c>
      <c r="AU245" s="229" t="s">
        <v>80</v>
      </c>
      <c r="AV245" s="13" t="s">
        <v>80</v>
      </c>
      <c r="AW245" s="13" t="s">
        <v>4</v>
      </c>
      <c r="AX245" s="13" t="s">
        <v>78</v>
      </c>
      <c r="AY245" s="229" t="s">
        <v>134</v>
      </c>
    </row>
    <row r="246" s="2" customFormat="1" ht="24.15" customHeight="1">
      <c r="A246" s="39"/>
      <c r="B246" s="40"/>
      <c r="C246" s="230" t="s">
        <v>486</v>
      </c>
      <c r="D246" s="230" t="s">
        <v>197</v>
      </c>
      <c r="E246" s="231" t="s">
        <v>487</v>
      </c>
      <c r="F246" s="232" t="s">
        <v>488</v>
      </c>
      <c r="G246" s="233" t="s">
        <v>228</v>
      </c>
      <c r="H246" s="234">
        <v>2.5880000000000001</v>
      </c>
      <c r="I246" s="235"/>
      <c r="J246" s="236">
        <f>ROUND(I246*H246,2)</f>
        <v>0</v>
      </c>
      <c r="K246" s="232" t="s">
        <v>140</v>
      </c>
      <c r="L246" s="237"/>
      <c r="M246" s="238" t="s">
        <v>19</v>
      </c>
      <c r="N246" s="239" t="s">
        <v>41</v>
      </c>
      <c r="O246" s="85"/>
      <c r="P246" s="214">
        <f>O246*H246</f>
        <v>0</v>
      </c>
      <c r="Q246" s="214">
        <v>0.0051200000000000004</v>
      </c>
      <c r="R246" s="214">
        <f>Q246*H246</f>
        <v>0.013250560000000002</v>
      </c>
      <c r="S246" s="214">
        <v>0</v>
      </c>
      <c r="T246" s="215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16" t="s">
        <v>462</v>
      </c>
      <c r="AT246" s="216" t="s">
        <v>197</v>
      </c>
      <c r="AU246" s="216" t="s">
        <v>80</v>
      </c>
      <c r="AY246" s="18" t="s">
        <v>134</v>
      </c>
      <c r="BE246" s="217">
        <f>IF(N246="základní",J246,0)</f>
        <v>0</v>
      </c>
      <c r="BF246" s="217">
        <f>IF(N246="snížená",J246,0)</f>
        <v>0</v>
      </c>
      <c r="BG246" s="217">
        <f>IF(N246="zákl. přenesená",J246,0)</f>
        <v>0</v>
      </c>
      <c r="BH246" s="217">
        <f>IF(N246="sníž. přenesená",J246,0)</f>
        <v>0</v>
      </c>
      <c r="BI246" s="217">
        <f>IF(N246="nulová",J246,0)</f>
        <v>0</v>
      </c>
      <c r="BJ246" s="18" t="s">
        <v>78</v>
      </c>
      <c r="BK246" s="217">
        <f>ROUND(I246*H246,2)</f>
        <v>0</v>
      </c>
      <c r="BL246" s="18" t="s">
        <v>442</v>
      </c>
      <c r="BM246" s="216" t="s">
        <v>489</v>
      </c>
    </row>
    <row r="247" s="13" customFormat="1">
      <c r="A247" s="13"/>
      <c r="B247" s="218"/>
      <c r="C247" s="219"/>
      <c r="D247" s="220" t="s">
        <v>143</v>
      </c>
      <c r="E247" s="219"/>
      <c r="F247" s="222" t="s">
        <v>474</v>
      </c>
      <c r="G247" s="219"/>
      <c r="H247" s="223">
        <v>2.5880000000000001</v>
      </c>
      <c r="I247" s="224"/>
      <c r="J247" s="219"/>
      <c r="K247" s="219"/>
      <c r="L247" s="225"/>
      <c r="M247" s="226"/>
      <c r="N247" s="227"/>
      <c r="O247" s="227"/>
      <c r="P247" s="227"/>
      <c r="Q247" s="227"/>
      <c r="R247" s="227"/>
      <c r="S247" s="227"/>
      <c r="T247" s="22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29" t="s">
        <v>143</v>
      </c>
      <c r="AU247" s="229" t="s">
        <v>80</v>
      </c>
      <c r="AV247" s="13" t="s">
        <v>80</v>
      </c>
      <c r="AW247" s="13" t="s">
        <v>4</v>
      </c>
      <c r="AX247" s="13" t="s">
        <v>78</v>
      </c>
      <c r="AY247" s="229" t="s">
        <v>134</v>
      </c>
    </row>
    <row r="248" s="2" customFormat="1" ht="24.15" customHeight="1">
      <c r="A248" s="39"/>
      <c r="B248" s="40"/>
      <c r="C248" s="205" t="s">
        <v>490</v>
      </c>
      <c r="D248" s="205" t="s">
        <v>136</v>
      </c>
      <c r="E248" s="206" t="s">
        <v>491</v>
      </c>
      <c r="F248" s="207" t="s">
        <v>492</v>
      </c>
      <c r="G248" s="208" t="s">
        <v>164</v>
      </c>
      <c r="H248" s="209">
        <v>0.034000000000000002</v>
      </c>
      <c r="I248" s="210"/>
      <c r="J248" s="211">
        <f>ROUND(I248*H248,2)</f>
        <v>0</v>
      </c>
      <c r="K248" s="207" t="s">
        <v>140</v>
      </c>
      <c r="L248" s="45"/>
      <c r="M248" s="212" t="s">
        <v>19</v>
      </c>
      <c r="N248" s="213" t="s">
        <v>41</v>
      </c>
      <c r="O248" s="85"/>
      <c r="P248" s="214">
        <f>O248*H248</f>
        <v>0</v>
      </c>
      <c r="Q248" s="214">
        <v>0</v>
      </c>
      <c r="R248" s="214">
        <f>Q248*H248</f>
        <v>0</v>
      </c>
      <c r="S248" s="214">
        <v>0</v>
      </c>
      <c r="T248" s="215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6" t="s">
        <v>442</v>
      </c>
      <c r="AT248" s="216" t="s">
        <v>136</v>
      </c>
      <c r="AU248" s="216" t="s">
        <v>80</v>
      </c>
      <c r="AY248" s="18" t="s">
        <v>134</v>
      </c>
      <c r="BE248" s="217">
        <f>IF(N248="základní",J248,0)</f>
        <v>0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8" t="s">
        <v>78</v>
      </c>
      <c r="BK248" s="217">
        <f>ROUND(I248*H248,2)</f>
        <v>0</v>
      </c>
      <c r="BL248" s="18" t="s">
        <v>442</v>
      </c>
      <c r="BM248" s="216" t="s">
        <v>493</v>
      </c>
    </row>
    <row r="249" s="12" customFormat="1" ht="22.8" customHeight="1">
      <c r="A249" s="12"/>
      <c r="B249" s="189"/>
      <c r="C249" s="190"/>
      <c r="D249" s="191" t="s">
        <v>69</v>
      </c>
      <c r="E249" s="203" t="s">
        <v>494</v>
      </c>
      <c r="F249" s="203" t="s">
        <v>495</v>
      </c>
      <c r="G249" s="190"/>
      <c r="H249" s="190"/>
      <c r="I249" s="193"/>
      <c r="J249" s="204">
        <f>BK249</f>
        <v>0</v>
      </c>
      <c r="K249" s="190"/>
      <c r="L249" s="195"/>
      <c r="M249" s="196"/>
      <c r="N249" s="197"/>
      <c r="O249" s="197"/>
      <c r="P249" s="198">
        <f>SUM(P250:P258)</f>
        <v>0</v>
      </c>
      <c r="Q249" s="197"/>
      <c r="R249" s="198">
        <f>SUM(R250:R258)</f>
        <v>0.0045052</v>
      </c>
      <c r="S249" s="197"/>
      <c r="T249" s="199">
        <f>SUM(T250:T258)</f>
        <v>0.019723000000000001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00" t="s">
        <v>80</v>
      </c>
      <c r="AT249" s="201" t="s">
        <v>69</v>
      </c>
      <c r="AU249" s="201" t="s">
        <v>78</v>
      </c>
      <c r="AY249" s="200" t="s">
        <v>134</v>
      </c>
      <c r="BK249" s="202">
        <f>SUM(BK250:BK258)</f>
        <v>0</v>
      </c>
    </row>
    <row r="250" s="2" customFormat="1" ht="24.15" customHeight="1">
      <c r="A250" s="39"/>
      <c r="B250" s="40"/>
      <c r="C250" s="205" t="s">
        <v>496</v>
      </c>
      <c r="D250" s="205" t="s">
        <v>136</v>
      </c>
      <c r="E250" s="206" t="s">
        <v>497</v>
      </c>
      <c r="F250" s="207" t="s">
        <v>498</v>
      </c>
      <c r="G250" s="208" t="s">
        <v>228</v>
      </c>
      <c r="H250" s="209">
        <v>1.21</v>
      </c>
      <c r="I250" s="210"/>
      <c r="J250" s="211">
        <f>ROUND(I250*H250,2)</f>
        <v>0</v>
      </c>
      <c r="K250" s="207" t="s">
        <v>140</v>
      </c>
      <c r="L250" s="45"/>
      <c r="M250" s="212" t="s">
        <v>19</v>
      </c>
      <c r="N250" s="213" t="s">
        <v>41</v>
      </c>
      <c r="O250" s="85"/>
      <c r="P250" s="214">
        <f>O250*H250</f>
        <v>0</v>
      </c>
      <c r="Q250" s="214">
        <v>0</v>
      </c>
      <c r="R250" s="214">
        <f>Q250*H250</f>
        <v>0</v>
      </c>
      <c r="S250" s="214">
        <v>0.014500000000000001</v>
      </c>
      <c r="T250" s="215">
        <f>S250*H250</f>
        <v>0.017545000000000002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16" t="s">
        <v>442</v>
      </c>
      <c r="AT250" s="216" t="s">
        <v>136</v>
      </c>
      <c r="AU250" s="216" t="s">
        <v>80</v>
      </c>
      <c r="AY250" s="18" t="s">
        <v>134</v>
      </c>
      <c r="BE250" s="217">
        <f>IF(N250="základní",J250,0)</f>
        <v>0</v>
      </c>
      <c r="BF250" s="217">
        <f>IF(N250="snížená",J250,0)</f>
        <v>0</v>
      </c>
      <c r="BG250" s="217">
        <f>IF(N250="zákl. přenesená",J250,0)</f>
        <v>0</v>
      </c>
      <c r="BH250" s="217">
        <f>IF(N250="sníž. přenesená",J250,0)</f>
        <v>0</v>
      </c>
      <c r="BI250" s="217">
        <f>IF(N250="nulová",J250,0)</f>
        <v>0</v>
      </c>
      <c r="BJ250" s="18" t="s">
        <v>78</v>
      </c>
      <c r="BK250" s="217">
        <f>ROUND(I250*H250,2)</f>
        <v>0</v>
      </c>
      <c r="BL250" s="18" t="s">
        <v>442</v>
      </c>
      <c r="BM250" s="216" t="s">
        <v>499</v>
      </c>
    </row>
    <row r="251" s="13" customFormat="1">
      <c r="A251" s="13"/>
      <c r="B251" s="218"/>
      <c r="C251" s="219"/>
      <c r="D251" s="220" t="s">
        <v>143</v>
      </c>
      <c r="E251" s="221" t="s">
        <v>19</v>
      </c>
      <c r="F251" s="222" t="s">
        <v>449</v>
      </c>
      <c r="G251" s="219"/>
      <c r="H251" s="223">
        <v>1.21</v>
      </c>
      <c r="I251" s="224"/>
      <c r="J251" s="219"/>
      <c r="K251" s="219"/>
      <c r="L251" s="225"/>
      <c r="M251" s="226"/>
      <c r="N251" s="227"/>
      <c r="O251" s="227"/>
      <c r="P251" s="227"/>
      <c r="Q251" s="227"/>
      <c r="R251" s="227"/>
      <c r="S251" s="227"/>
      <c r="T251" s="22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29" t="s">
        <v>143</v>
      </c>
      <c r="AU251" s="229" t="s">
        <v>80</v>
      </c>
      <c r="AV251" s="13" t="s">
        <v>80</v>
      </c>
      <c r="AW251" s="13" t="s">
        <v>32</v>
      </c>
      <c r="AX251" s="13" t="s">
        <v>78</v>
      </c>
      <c r="AY251" s="229" t="s">
        <v>134</v>
      </c>
    </row>
    <row r="252" s="2" customFormat="1" ht="24.15" customHeight="1">
      <c r="A252" s="39"/>
      <c r="B252" s="40"/>
      <c r="C252" s="205" t="s">
        <v>500</v>
      </c>
      <c r="D252" s="205" t="s">
        <v>136</v>
      </c>
      <c r="E252" s="206" t="s">
        <v>501</v>
      </c>
      <c r="F252" s="207" t="s">
        <v>502</v>
      </c>
      <c r="G252" s="208" t="s">
        <v>228</v>
      </c>
      <c r="H252" s="209">
        <v>1.21</v>
      </c>
      <c r="I252" s="210"/>
      <c r="J252" s="211">
        <f>ROUND(I252*H252,2)</f>
        <v>0</v>
      </c>
      <c r="K252" s="207" t="s">
        <v>140</v>
      </c>
      <c r="L252" s="45"/>
      <c r="M252" s="212" t="s">
        <v>19</v>
      </c>
      <c r="N252" s="213" t="s">
        <v>41</v>
      </c>
      <c r="O252" s="85"/>
      <c r="P252" s="214">
        <f>O252*H252</f>
        <v>0</v>
      </c>
      <c r="Q252" s="214">
        <v>0</v>
      </c>
      <c r="R252" s="214">
        <f>Q252*H252</f>
        <v>0</v>
      </c>
      <c r="S252" s="214">
        <v>0.0018</v>
      </c>
      <c r="T252" s="215">
        <f>S252*H252</f>
        <v>0.0021779999999999998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6" t="s">
        <v>442</v>
      </c>
      <c r="AT252" s="216" t="s">
        <v>136</v>
      </c>
      <c r="AU252" s="216" t="s">
        <v>80</v>
      </c>
      <c r="AY252" s="18" t="s">
        <v>134</v>
      </c>
      <c r="BE252" s="217">
        <f>IF(N252="základní",J252,0)</f>
        <v>0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8" t="s">
        <v>78</v>
      </c>
      <c r="BK252" s="217">
        <f>ROUND(I252*H252,2)</f>
        <v>0</v>
      </c>
      <c r="BL252" s="18" t="s">
        <v>442</v>
      </c>
      <c r="BM252" s="216" t="s">
        <v>503</v>
      </c>
    </row>
    <row r="253" s="13" customFormat="1">
      <c r="A253" s="13"/>
      <c r="B253" s="218"/>
      <c r="C253" s="219"/>
      <c r="D253" s="220" t="s">
        <v>143</v>
      </c>
      <c r="E253" s="221" t="s">
        <v>19</v>
      </c>
      <c r="F253" s="222" t="s">
        <v>444</v>
      </c>
      <c r="G253" s="219"/>
      <c r="H253" s="223">
        <v>1.21</v>
      </c>
      <c r="I253" s="224"/>
      <c r="J253" s="219"/>
      <c r="K253" s="219"/>
      <c r="L253" s="225"/>
      <c r="M253" s="226"/>
      <c r="N253" s="227"/>
      <c r="O253" s="227"/>
      <c r="P253" s="227"/>
      <c r="Q253" s="227"/>
      <c r="R253" s="227"/>
      <c r="S253" s="227"/>
      <c r="T253" s="22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29" t="s">
        <v>143</v>
      </c>
      <c r="AU253" s="229" t="s">
        <v>80</v>
      </c>
      <c r="AV253" s="13" t="s">
        <v>80</v>
      </c>
      <c r="AW253" s="13" t="s">
        <v>32</v>
      </c>
      <c r="AX253" s="13" t="s">
        <v>78</v>
      </c>
      <c r="AY253" s="229" t="s">
        <v>134</v>
      </c>
    </row>
    <row r="254" s="2" customFormat="1" ht="24.15" customHeight="1">
      <c r="A254" s="39"/>
      <c r="B254" s="40"/>
      <c r="C254" s="205" t="s">
        <v>504</v>
      </c>
      <c r="D254" s="205" t="s">
        <v>136</v>
      </c>
      <c r="E254" s="206" t="s">
        <v>505</v>
      </c>
      <c r="F254" s="207" t="s">
        <v>506</v>
      </c>
      <c r="G254" s="208" t="s">
        <v>228</v>
      </c>
      <c r="H254" s="209">
        <v>1.21</v>
      </c>
      <c r="I254" s="210"/>
      <c r="J254" s="211">
        <f>ROUND(I254*H254,2)</f>
        <v>0</v>
      </c>
      <c r="K254" s="207" t="s">
        <v>140</v>
      </c>
      <c r="L254" s="45"/>
      <c r="M254" s="212" t="s">
        <v>19</v>
      </c>
      <c r="N254" s="213" t="s">
        <v>41</v>
      </c>
      <c r="O254" s="85"/>
      <c r="P254" s="214">
        <f>O254*H254</f>
        <v>0</v>
      </c>
      <c r="Q254" s="214">
        <v>0.00012</v>
      </c>
      <c r="R254" s="214">
        <f>Q254*H254</f>
        <v>0.00014520000000000001</v>
      </c>
      <c r="S254" s="214">
        <v>0</v>
      </c>
      <c r="T254" s="215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16" t="s">
        <v>442</v>
      </c>
      <c r="AT254" s="216" t="s">
        <v>136</v>
      </c>
      <c r="AU254" s="216" t="s">
        <v>80</v>
      </c>
      <c r="AY254" s="18" t="s">
        <v>134</v>
      </c>
      <c r="BE254" s="217">
        <f>IF(N254="základní",J254,0)</f>
        <v>0</v>
      </c>
      <c r="BF254" s="217">
        <f>IF(N254="snížená",J254,0)</f>
        <v>0</v>
      </c>
      <c r="BG254" s="217">
        <f>IF(N254="zákl. přenesená",J254,0)</f>
        <v>0</v>
      </c>
      <c r="BH254" s="217">
        <f>IF(N254="sníž. přenesená",J254,0)</f>
        <v>0</v>
      </c>
      <c r="BI254" s="217">
        <f>IF(N254="nulová",J254,0)</f>
        <v>0</v>
      </c>
      <c r="BJ254" s="18" t="s">
        <v>78</v>
      </c>
      <c r="BK254" s="217">
        <f>ROUND(I254*H254,2)</f>
        <v>0</v>
      </c>
      <c r="BL254" s="18" t="s">
        <v>442</v>
      </c>
      <c r="BM254" s="216" t="s">
        <v>507</v>
      </c>
    </row>
    <row r="255" s="13" customFormat="1">
      <c r="A255" s="13"/>
      <c r="B255" s="218"/>
      <c r="C255" s="219"/>
      <c r="D255" s="220" t="s">
        <v>143</v>
      </c>
      <c r="E255" s="221" t="s">
        <v>19</v>
      </c>
      <c r="F255" s="222" t="s">
        <v>458</v>
      </c>
      <c r="G255" s="219"/>
      <c r="H255" s="223">
        <v>1.21</v>
      </c>
      <c r="I255" s="224"/>
      <c r="J255" s="219"/>
      <c r="K255" s="219"/>
      <c r="L255" s="225"/>
      <c r="M255" s="226"/>
      <c r="N255" s="227"/>
      <c r="O255" s="227"/>
      <c r="P255" s="227"/>
      <c r="Q255" s="227"/>
      <c r="R255" s="227"/>
      <c r="S255" s="227"/>
      <c r="T255" s="22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29" t="s">
        <v>143</v>
      </c>
      <c r="AU255" s="229" t="s">
        <v>80</v>
      </c>
      <c r="AV255" s="13" t="s">
        <v>80</v>
      </c>
      <c r="AW255" s="13" t="s">
        <v>32</v>
      </c>
      <c r="AX255" s="13" t="s">
        <v>78</v>
      </c>
      <c r="AY255" s="229" t="s">
        <v>134</v>
      </c>
    </row>
    <row r="256" s="2" customFormat="1" ht="14.4" customHeight="1">
      <c r="A256" s="39"/>
      <c r="B256" s="40"/>
      <c r="C256" s="230" t="s">
        <v>508</v>
      </c>
      <c r="D256" s="230" t="s">
        <v>197</v>
      </c>
      <c r="E256" s="231" t="s">
        <v>509</v>
      </c>
      <c r="F256" s="232" t="s">
        <v>510</v>
      </c>
      <c r="G256" s="233" t="s">
        <v>139</v>
      </c>
      <c r="H256" s="234">
        <v>0.218</v>
      </c>
      <c r="I256" s="235"/>
      <c r="J256" s="236">
        <f>ROUND(I256*H256,2)</f>
        <v>0</v>
      </c>
      <c r="K256" s="232" t="s">
        <v>140</v>
      </c>
      <c r="L256" s="237"/>
      <c r="M256" s="238" t="s">
        <v>19</v>
      </c>
      <c r="N256" s="239" t="s">
        <v>41</v>
      </c>
      <c r="O256" s="85"/>
      <c r="P256" s="214">
        <f>O256*H256</f>
        <v>0</v>
      </c>
      <c r="Q256" s="214">
        <v>0.02</v>
      </c>
      <c r="R256" s="214">
        <f>Q256*H256</f>
        <v>0.0043600000000000002</v>
      </c>
      <c r="S256" s="214">
        <v>0</v>
      </c>
      <c r="T256" s="215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16" t="s">
        <v>462</v>
      </c>
      <c r="AT256" s="216" t="s">
        <v>197</v>
      </c>
      <c r="AU256" s="216" t="s">
        <v>80</v>
      </c>
      <c r="AY256" s="18" t="s">
        <v>134</v>
      </c>
      <c r="BE256" s="217">
        <f>IF(N256="základní",J256,0)</f>
        <v>0</v>
      </c>
      <c r="BF256" s="217">
        <f>IF(N256="snížená",J256,0)</f>
        <v>0</v>
      </c>
      <c r="BG256" s="217">
        <f>IF(N256="zákl. přenesená",J256,0)</f>
        <v>0</v>
      </c>
      <c r="BH256" s="217">
        <f>IF(N256="sníž. přenesená",J256,0)</f>
        <v>0</v>
      </c>
      <c r="BI256" s="217">
        <f>IF(N256="nulová",J256,0)</f>
        <v>0</v>
      </c>
      <c r="BJ256" s="18" t="s">
        <v>78</v>
      </c>
      <c r="BK256" s="217">
        <f>ROUND(I256*H256,2)</f>
        <v>0</v>
      </c>
      <c r="BL256" s="18" t="s">
        <v>442</v>
      </c>
      <c r="BM256" s="216" t="s">
        <v>511</v>
      </c>
    </row>
    <row r="257" s="13" customFormat="1">
      <c r="A257" s="13"/>
      <c r="B257" s="218"/>
      <c r="C257" s="219"/>
      <c r="D257" s="220" t="s">
        <v>143</v>
      </c>
      <c r="E257" s="221" t="s">
        <v>19</v>
      </c>
      <c r="F257" s="222" t="s">
        <v>512</v>
      </c>
      <c r="G257" s="219"/>
      <c r="H257" s="223">
        <v>0.218</v>
      </c>
      <c r="I257" s="224"/>
      <c r="J257" s="219"/>
      <c r="K257" s="219"/>
      <c r="L257" s="225"/>
      <c r="M257" s="226"/>
      <c r="N257" s="227"/>
      <c r="O257" s="227"/>
      <c r="P257" s="227"/>
      <c r="Q257" s="227"/>
      <c r="R257" s="227"/>
      <c r="S257" s="227"/>
      <c r="T257" s="22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29" t="s">
        <v>143</v>
      </c>
      <c r="AU257" s="229" t="s">
        <v>80</v>
      </c>
      <c r="AV257" s="13" t="s">
        <v>80</v>
      </c>
      <c r="AW257" s="13" t="s">
        <v>32</v>
      </c>
      <c r="AX257" s="13" t="s">
        <v>78</v>
      </c>
      <c r="AY257" s="229" t="s">
        <v>134</v>
      </c>
    </row>
    <row r="258" s="2" customFormat="1" ht="24.15" customHeight="1">
      <c r="A258" s="39"/>
      <c r="B258" s="40"/>
      <c r="C258" s="205" t="s">
        <v>513</v>
      </c>
      <c r="D258" s="205" t="s">
        <v>136</v>
      </c>
      <c r="E258" s="206" t="s">
        <v>514</v>
      </c>
      <c r="F258" s="207" t="s">
        <v>515</v>
      </c>
      <c r="G258" s="208" t="s">
        <v>164</v>
      </c>
      <c r="H258" s="209">
        <v>0.0050000000000000001</v>
      </c>
      <c r="I258" s="210"/>
      <c r="J258" s="211">
        <f>ROUND(I258*H258,2)</f>
        <v>0</v>
      </c>
      <c r="K258" s="207" t="s">
        <v>140</v>
      </c>
      <c r="L258" s="45"/>
      <c r="M258" s="212" t="s">
        <v>19</v>
      </c>
      <c r="N258" s="213" t="s">
        <v>41</v>
      </c>
      <c r="O258" s="85"/>
      <c r="P258" s="214">
        <f>O258*H258</f>
        <v>0</v>
      </c>
      <c r="Q258" s="214">
        <v>0</v>
      </c>
      <c r="R258" s="214">
        <f>Q258*H258</f>
        <v>0</v>
      </c>
      <c r="S258" s="214">
        <v>0</v>
      </c>
      <c r="T258" s="215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16" t="s">
        <v>442</v>
      </c>
      <c r="AT258" s="216" t="s">
        <v>136</v>
      </c>
      <c r="AU258" s="216" t="s">
        <v>80</v>
      </c>
      <c r="AY258" s="18" t="s">
        <v>134</v>
      </c>
      <c r="BE258" s="217">
        <f>IF(N258="základní",J258,0)</f>
        <v>0</v>
      </c>
      <c r="BF258" s="217">
        <f>IF(N258="snížená",J258,0)</f>
        <v>0</v>
      </c>
      <c r="BG258" s="217">
        <f>IF(N258="zákl. přenesená",J258,0)</f>
        <v>0</v>
      </c>
      <c r="BH258" s="217">
        <f>IF(N258="sníž. přenesená",J258,0)</f>
        <v>0</v>
      </c>
      <c r="BI258" s="217">
        <f>IF(N258="nulová",J258,0)</f>
        <v>0</v>
      </c>
      <c r="BJ258" s="18" t="s">
        <v>78</v>
      </c>
      <c r="BK258" s="217">
        <f>ROUND(I258*H258,2)</f>
        <v>0</v>
      </c>
      <c r="BL258" s="18" t="s">
        <v>442</v>
      </c>
      <c r="BM258" s="216" t="s">
        <v>516</v>
      </c>
    </row>
    <row r="259" s="12" customFormat="1" ht="22.8" customHeight="1">
      <c r="A259" s="12"/>
      <c r="B259" s="189"/>
      <c r="C259" s="190"/>
      <c r="D259" s="191" t="s">
        <v>69</v>
      </c>
      <c r="E259" s="203" t="s">
        <v>517</v>
      </c>
      <c r="F259" s="203" t="s">
        <v>518</v>
      </c>
      <c r="G259" s="190"/>
      <c r="H259" s="190"/>
      <c r="I259" s="193"/>
      <c r="J259" s="204">
        <f>BK259</f>
        <v>0</v>
      </c>
      <c r="K259" s="190"/>
      <c r="L259" s="195"/>
      <c r="M259" s="196"/>
      <c r="N259" s="197"/>
      <c r="O259" s="197"/>
      <c r="P259" s="198">
        <f>SUM(P260:P264)</f>
        <v>0</v>
      </c>
      <c r="Q259" s="197"/>
      <c r="R259" s="198">
        <f>SUM(R260:R264)</f>
        <v>0.019469999999999998</v>
      </c>
      <c r="S259" s="197"/>
      <c r="T259" s="199">
        <f>SUM(T260:T264)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00" t="s">
        <v>80</v>
      </c>
      <c r="AT259" s="201" t="s">
        <v>69</v>
      </c>
      <c r="AU259" s="201" t="s">
        <v>78</v>
      </c>
      <c r="AY259" s="200" t="s">
        <v>134</v>
      </c>
      <c r="BK259" s="202">
        <f>SUM(BK260:BK264)</f>
        <v>0</v>
      </c>
    </row>
    <row r="260" s="2" customFormat="1" ht="24.15" customHeight="1">
      <c r="A260" s="39"/>
      <c r="B260" s="40"/>
      <c r="C260" s="205" t="s">
        <v>519</v>
      </c>
      <c r="D260" s="205" t="s">
        <v>136</v>
      </c>
      <c r="E260" s="206" t="s">
        <v>520</v>
      </c>
      <c r="F260" s="207" t="s">
        <v>521</v>
      </c>
      <c r="G260" s="208" t="s">
        <v>228</v>
      </c>
      <c r="H260" s="209">
        <v>1</v>
      </c>
      <c r="I260" s="210"/>
      <c r="J260" s="211">
        <f>ROUND(I260*H260,2)</f>
        <v>0</v>
      </c>
      <c r="K260" s="207" t="s">
        <v>140</v>
      </c>
      <c r="L260" s="45"/>
      <c r="M260" s="212" t="s">
        <v>19</v>
      </c>
      <c r="N260" s="213" t="s">
        <v>41</v>
      </c>
      <c r="O260" s="85"/>
      <c r="P260" s="214">
        <f>O260*H260</f>
        <v>0</v>
      </c>
      <c r="Q260" s="214">
        <v>3.0000000000000001E-05</v>
      </c>
      <c r="R260" s="214">
        <f>Q260*H260</f>
        <v>3.0000000000000001E-05</v>
      </c>
      <c r="S260" s="214">
        <v>0</v>
      </c>
      <c r="T260" s="215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16" t="s">
        <v>442</v>
      </c>
      <c r="AT260" s="216" t="s">
        <v>136</v>
      </c>
      <c r="AU260" s="216" t="s">
        <v>80</v>
      </c>
      <c r="AY260" s="18" t="s">
        <v>134</v>
      </c>
      <c r="BE260" s="217">
        <f>IF(N260="základní",J260,0)</f>
        <v>0</v>
      </c>
      <c r="BF260" s="217">
        <f>IF(N260="snížená",J260,0)</f>
        <v>0</v>
      </c>
      <c r="BG260" s="217">
        <f>IF(N260="zákl. přenesená",J260,0)</f>
        <v>0</v>
      </c>
      <c r="BH260" s="217">
        <f>IF(N260="sníž. přenesená",J260,0)</f>
        <v>0</v>
      </c>
      <c r="BI260" s="217">
        <f>IF(N260="nulová",J260,0)</f>
        <v>0</v>
      </c>
      <c r="BJ260" s="18" t="s">
        <v>78</v>
      </c>
      <c r="BK260" s="217">
        <f>ROUND(I260*H260,2)</f>
        <v>0</v>
      </c>
      <c r="BL260" s="18" t="s">
        <v>442</v>
      </c>
      <c r="BM260" s="216" t="s">
        <v>522</v>
      </c>
    </row>
    <row r="261" s="13" customFormat="1">
      <c r="A261" s="13"/>
      <c r="B261" s="218"/>
      <c r="C261" s="219"/>
      <c r="D261" s="220" t="s">
        <v>143</v>
      </c>
      <c r="E261" s="221" t="s">
        <v>19</v>
      </c>
      <c r="F261" s="222" t="s">
        <v>523</v>
      </c>
      <c r="G261" s="219"/>
      <c r="H261" s="223">
        <v>1</v>
      </c>
      <c r="I261" s="224"/>
      <c r="J261" s="219"/>
      <c r="K261" s="219"/>
      <c r="L261" s="225"/>
      <c r="M261" s="226"/>
      <c r="N261" s="227"/>
      <c r="O261" s="227"/>
      <c r="P261" s="227"/>
      <c r="Q261" s="227"/>
      <c r="R261" s="227"/>
      <c r="S261" s="227"/>
      <c r="T261" s="22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29" t="s">
        <v>143</v>
      </c>
      <c r="AU261" s="229" t="s">
        <v>80</v>
      </c>
      <c r="AV261" s="13" t="s">
        <v>80</v>
      </c>
      <c r="AW261" s="13" t="s">
        <v>32</v>
      </c>
      <c r="AX261" s="13" t="s">
        <v>78</v>
      </c>
      <c r="AY261" s="229" t="s">
        <v>134</v>
      </c>
    </row>
    <row r="262" s="2" customFormat="1" ht="14.4" customHeight="1">
      <c r="A262" s="39"/>
      <c r="B262" s="40"/>
      <c r="C262" s="230" t="s">
        <v>524</v>
      </c>
      <c r="D262" s="230" t="s">
        <v>197</v>
      </c>
      <c r="E262" s="231" t="s">
        <v>525</v>
      </c>
      <c r="F262" s="232" t="s">
        <v>526</v>
      </c>
      <c r="G262" s="233" t="s">
        <v>228</v>
      </c>
      <c r="H262" s="234">
        <v>1.0800000000000001</v>
      </c>
      <c r="I262" s="235"/>
      <c r="J262" s="236">
        <f>ROUND(I262*H262,2)</f>
        <v>0</v>
      </c>
      <c r="K262" s="232" t="s">
        <v>140</v>
      </c>
      <c r="L262" s="237"/>
      <c r="M262" s="238" t="s">
        <v>19</v>
      </c>
      <c r="N262" s="239" t="s">
        <v>41</v>
      </c>
      <c r="O262" s="85"/>
      <c r="P262" s="214">
        <f>O262*H262</f>
        <v>0</v>
      </c>
      <c r="Q262" s="214">
        <v>0.017999999999999999</v>
      </c>
      <c r="R262" s="214">
        <f>Q262*H262</f>
        <v>0.019439999999999999</v>
      </c>
      <c r="S262" s="214">
        <v>0</v>
      </c>
      <c r="T262" s="215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16" t="s">
        <v>462</v>
      </c>
      <c r="AT262" s="216" t="s">
        <v>197</v>
      </c>
      <c r="AU262" s="216" t="s">
        <v>80</v>
      </c>
      <c r="AY262" s="18" t="s">
        <v>134</v>
      </c>
      <c r="BE262" s="217">
        <f>IF(N262="základní",J262,0)</f>
        <v>0</v>
      </c>
      <c r="BF262" s="217">
        <f>IF(N262="snížená",J262,0)</f>
        <v>0</v>
      </c>
      <c r="BG262" s="217">
        <f>IF(N262="zákl. přenesená",J262,0)</f>
        <v>0</v>
      </c>
      <c r="BH262" s="217">
        <f>IF(N262="sníž. přenesená",J262,0)</f>
        <v>0</v>
      </c>
      <c r="BI262" s="217">
        <f>IF(N262="nulová",J262,0)</f>
        <v>0</v>
      </c>
      <c r="BJ262" s="18" t="s">
        <v>78</v>
      </c>
      <c r="BK262" s="217">
        <f>ROUND(I262*H262,2)</f>
        <v>0</v>
      </c>
      <c r="BL262" s="18" t="s">
        <v>442</v>
      </c>
      <c r="BM262" s="216" t="s">
        <v>527</v>
      </c>
    </row>
    <row r="263" s="13" customFormat="1">
      <c r="A263" s="13"/>
      <c r="B263" s="218"/>
      <c r="C263" s="219"/>
      <c r="D263" s="220" t="s">
        <v>143</v>
      </c>
      <c r="E263" s="219"/>
      <c r="F263" s="222" t="s">
        <v>528</v>
      </c>
      <c r="G263" s="219"/>
      <c r="H263" s="223">
        <v>1.0800000000000001</v>
      </c>
      <c r="I263" s="224"/>
      <c r="J263" s="219"/>
      <c r="K263" s="219"/>
      <c r="L263" s="225"/>
      <c r="M263" s="226"/>
      <c r="N263" s="227"/>
      <c r="O263" s="227"/>
      <c r="P263" s="227"/>
      <c r="Q263" s="227"/>
      <c r="R263" s="227"/>
      <c r="S263" s="227"/>
      <c r="T263" s="22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29" t="s">
        <v>143</v>
      </c>
      <c r="AU263" s="229" t="s">
        <v>80</v>
      </c>
      <c r="AV263" s="13" t="s">
        <v>80</v>
      </c>
      <c r="AW263" s="13" t="s">
        <v>4</v>
      </c>
      <c r="AX263" s="13" t="s">
        <v>78</v>
      </c>
      <c r="AY263" s="229" t="s">
        <v>134</v>
      </c>
    </row>
    <row r="264" s="2" customFormat="1" ht="24.15" customHeight="1">
      <c r="A264" s="39"/>
      <c r="B264" s="40"/>
      <c r="C264" s="205" t="s">
        <v>529</v>
      </c>
      <c r="D264" s="205" t="s">
        <v>136</v>
      </c>
      <c r="E264" s="206" t="s">
        <v>530</v>
      </c>
      <c r="F264" s="207" t="s">
        <v>531</v>
      </c>
      <c r="G264" s="208" t="s">
        <v>164</v>
      </c>
      <c r="H264" s="209">
        <v>0.019</v>
      </c>
      <c r="I264" s="210"/>
      <c r="J264" s="211">
        <f>ROUND(I264*H264,2)</f>
        <v>0</v>
      </c>
      <c r="K264" s="207" t="s">
        <v>140</v>
      </c>
      <c r="L264" s="45"/>
      <c r="M264" s="212" t="s">
        <v>19</v>
      </c>
      <c r="N264" s="213" t="s">
        <v>41</v>
      </c>
      <c r="O264" s="85"/>
      <c r="P264" s="214">
        <f>O264*H264</f>
        <v>0</v>
      </c>
      <c r="Q264" s="214">
        <v>0</v>
      </c>
      <c r="R264" s="214">
        <f>Q264*H264</f>
        <v>0</v>
      </c>
      <c r="S264" s="214">
        <v>0</v>
      </c>
      <c r="T264" s="215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16" t="s">
        <v>442</v>
      </c>
      <c r="AT264" s="216" t="s">
        <v>136</v>
      </c>
      <c r="AU264" s="216" t="s">
        <v>80</v>
      </c>
      <c r="AY264" s="18" t="s">
        <v>134</v>
      </c>
      <c r="BE264" s="217">
        <f>IF(N264="základní",J264,0)</f>
        <v>0</v>
      </c>
      <c r="BF264" s="217">
        <f>IF(N264="snížená",J264,0)</f>
        <v>0</v>
      </c>
      <c r="BG264" s="217">
        <f>IF(N264="zákl. přenesená",J264,0)</f>
        <v>0</v>
      </c>
      <c r="BH264" s="217">
        <f>IF(N264="sníž. přenesená",J264,0)</f>
        <v>0</v>
      </c>
      <c r="BI264" s="217">
        <f>IF(N264="nulová",J264,0)</f>
        <v>0</v>
      </c>
      <c r="BJ264" s="18" t="s">
        <v>78</v>
      </c>
      <c r="BK264" s="217">
        <f>ROUND(I264*H264,2)</f>
        <v>0</v>
      </c>
      <c r="BL264" s="18" t="s">
        <v>442</v>
      </c>
      <c r="BM264" s="216" t="s">
        <v>532</v>
      </c>
    </row>
    <row r="265" s="12" customFormat="1" ht="22.8" customHeight="1">
      <c r="A265" s="12"/>
      <c r="B265" s="189"/>
      <c r="C265" s="190"/>
      <c r="D265" s="191" t="s">
        <v>69</v>
      </c>
      <c r="E265" s="203" t="s">
        <v>533</v>
      </c>
      <c r="F265" s="203" t="s">
        <v>534</v>
      </c>
      <c r="G265" s="190"/>
      <c r="H265" s="190"/>
      <c r="I265" s="193"/>
      <c r="J265" s="204">
        <f>BK265</f>
        <v>0</v>
      </c>
      <c r="K265" s="190"/>
      <c r="L265" s="195"/>
      <c r="M265" s="196"/>
      <c r="N265" s="197"/>
      <c r="O265" s="197"/>
      <c r="P265" s="198">
        <f>SUM(P266:P273)</f>
        <v>0</v>
      </c>
      <c r="Q265" s="197"/>
      <c r="R265" s="198">
        <f>SUM(R266:R273)</f>
        <v>0.03303652</v>
      </c>
      <c r="S265" s="197"/>
      <c r="T265" s="199">
        <f>SUM(T266:T273)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00" t="s">
        <v>80</v>
      </c>
      <c r="AT265" s="201" t="s">
        <v>69</v>
      </c>
      <c r="AU265" s="201" t="s">
        <v>78</v>
      </c>
      <c r="AY265" s="200" t="s">
        <v>134</v>
      </c>
      <c r="BK265" s="202">
        <f>SUM(BK266:BK273)</f>
        <v>0</v>
      </c>
    </row>
    <row r="266" s="2" customFormat="1" ht="24.15" customHeight="1">
      <c r="A266" s="39"/>
      <c r="B266" s="40"/>
      <c r="C266" s="205" t="s">
        <v>535</v>
      </c>
      <c r="D266" s="205" t="s">
        <v>136</v>
      </c>
      <c r="E266" s="206" t="s">
        <v>536</v>
      </c>
      <c r="F266" s="207" t="s">
        <v>537</v>
      </c>
      <c r="G266" s="208" t="s">
        <v>228</v>
      </c>
      <c r="H266" s="209">
        <v>0.35999999999999999</v>
      </c>
      <c r="I266" s="210"/>
      <c r="J266" s="211">
        <f>ROUND(I266*H266,2)</f>
        <v>0</v>
      </c>
      <c r="K266" s="207" t="s">
        <v>140</v>
      </c>
      <c r="L266" s="45"/>
      <c r="M266" s="212" t="s">
        <v>19</v>
      </c>
      <c r="N266" s="213" t="s">
        <v>41</v>
      </c>
      <c r="O266" s="85"/>
      <c r="P266" s="214">
        <f>O266*H266</f>
        <v>0</v>
      </c>
      <c r="Q266" s="214">
        <v>0.01385</v>
      </c>
      <c r="R266" s="214">
        <f>Q266*H266</f>
        <v>0.004986</v>
      </c>
      <c r="S266" s="214">
        <v>0</v>
      </c>
      <c r="T266" s="215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6" t="s">
        <v>442</v>
      </c>
      <c r="AT266" s="216" t="s">
        <v>136</v>
      </c>
      <c r="AU266" s="216" t="s">
        <v>80</v>
      </c>
      <c r="AY266" s="18" t="s">
        <v>134</v>
      </c>
      <c r="BE266" s="217">
        <f>IF(N266="základní",J266,0)</f>
        <v>0</v>
      </c>
      <c r="BF266" s="217">
        <f>IF(N266="snížená",J266,0)</f>
        <v>0</v>
      </c>
      <c r="BG266" s="217">
        <f>IF(N266="zákl. přenesená",J266,0)</f>
        <v>0</v>
      </c>
      <c r="BH266" s="217">
        <f>IF(N266="sníž. přenesená",J266,0)</f>
        <v>0</v>
      </c>
      <c r="BI266" s="217">
        <f>IF(N266="nulová",J266,0)</f>
        <v>0</v>
      </c>
      <c r="BJ266" s="18" t="s">
        <v>78</v>
      </c>
      <c r="BK266" s="217">
        <f>ROUND(I266*H266,2)</f>
        <v>0</v>
      </c>
      <c r="BL266" s="18" t="s">
        <v>442</v>
      </c>
      <c r="BM266" s="216" t="s">
        <v>538</v>
      </c>
    </row>
    <row r="267" s="13" customFormat="1">
      <c r="A267" s="13"/>
      <c r="B267" s="218"/>
      <c r="C267" s="219"/>
      <c r="D267" s="220" t="s">
        <v>143</v>
      </c>
      <c r="E267" s="221" t="s">
        <v>19</v>
      </c>
      <c r="F267" s="222" t="s">
        <v>539</v>
      </c>
      <c r="G267" s="219"/>
      <c r="H267" s="223">
        <v>0.35999999999999999</v>
      </c>
      <c r="I267" s="224"/>
      <c r="J267" s="219"/>
      <c r="K267" s="219"/>
      <c r="L267" s="225"/>
      <c r="M267" s="226"/>
      <c r="N267" s="227"/>
      <c r="O267" s="227"/>
      <c r="P267" s="227"/>
      <c r="Q267" s="227"/>
      <c r="R267" s="227"/>
      <c r="S267" s="227"/>
      <c r="T267" s="22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29" t="s">
        <v>143</v>
      </c>
      <c r="AU267" s="229" t="s">
        <v>80</v>
      </c>
      <c r="AV267" s="13" t="s">
        <v>80</v>
      </c>
      <c r="AW267" s="13" t="s">
        <v>32</v>
      </c>
      <c r="AX267" s="13" t="s">
        <v>78</v>
      </c>
      <c r="AY267" s="229" t="s">
        <v>134</v>
      </c>
    </row>
    <row r="268" s="2" customFormat="1" ht="14.4" customHeight="1">
      <c r="A268" s="39"/>
      <c r="B268" s="40"/>
      <c r="C268" s="205" t="s">
        <v>540</v>
      </c>
      <c r="D268" s="205" t="s">
        <v>136</v>
      </c>
      <c r="E268" s="206" t="s">
        <v>541</v>
      </c>
      <c r="F268" s="207" t="s">
        <v>542</v>
      </c>
      <c r="G268" s="208" t="s">
        <v>228</v>
      </c>
      <c r="H268" s="209">
        <v>0.35999999999999999</v>
      </c>
      <c r="I268" s="210"/>
      <c r="J268" s="211">
        <f>ROUND(I268*H268,2)</f>
        <v>0</v>
      </c>
      <c r="K268" s="207" t="s">
        <v>140</v>
      </c>
      <c r="L268" s="45"/>
      <c r="M268" s="212" t="s">
        <v>19</v>
      </c>
      <c r="N268" s="213" t="s">
        <v>41</v>
      </c>
      <c r="O268" s="85"/>
      <c r="P268" s="214">
        <f>O268*H268</f>
        <v>0</v>
      </c>
      <c r="Q268" s="214">
        <v>0</v>
      </c>
      <c r="R268" s="214">
        <f>Q268*H268</f>
        <v>0</v>
      </c>
      <c r="S268" s="214">
        <v>0</v>
      </c>
      <c r="T268" s="215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16" t="s">
        <v>442</v>
      </c>
      <c r="AT268" s="216" t="s">
        <v>136</v>
      </c>
      <c r="AU268" s="216" t="s">
        <v>80</v>
      </c>
      <c r="AY268" s="18" t="s">
        <v>134</v>
      </c>
      <c r="BE268" s="217">
        <f>IF(N268="základní",J268,0)</f>
        <v>0</v>
      </c>
      <c r="BF268" s="217">
        <f>IF(N268="snížená",J268,0)</f>
        <v>0</v>
      </c>
      <c r="BG268" s="217">
        <f>IF(N268="zákl. přenesená",J268,0)</f>
        <v>0</v>
      </c>
      <c r="BH268" s="217">
        <f>IF(N268="sníž. přenesená",J268,0)</f>
        <v>0</v>
      </c>
      <c r="BI268" s="217">
        <f>IF(N268="nulová",J268,0)</f>
        <v>0</v>
      </c>
      <c r="BJ268" s="18" t="s">
        <v>78</v>
      </c>
      <c r="BK268" s="217">
        <f>ROUND(I268*H268,2)</f>
        <v>0</v>
      </c>
      <c r="BL268" s="18" t="s">
        <v>442</v>
      </c>
      <c r="BM268" s="216" t="s">
        <v>543</v>
      </c>
    </row>
    <row r="269" s="2" customFormat="1" ht="24.15" customHeight="1">
      <c r="A269" s="39"/>
      <c r="B269" s="40"/>
      <c r="C269" s="205" t="s">
        <v>544</v>
      </c>
      <c r="D269" s="205" t="s">
        <v>136</v>
      </c>
      <c r="E269" s="206" t="s">
        <v>545</v>
      </c>
      <c r="F269" s="207" t="s">
        <v>546</v>
      </c>
      <c r="G269" s="208" t="s">
        <v>316</v>
      </c>
      <c r="H269" s="209">
        <v>2.5179999999999998</v>
      </c>
      <c r="I269" s="210"/>
      <c r="J269" s="211">
        <f>ROUND(I269*H269,2)</f>
        <v>0</v>
      </c>
      <c r="K269" s="207" t="s">
        <v>140</v>
      </c>
      <c r="L269" s="45"/>
      <c r="M269" s="212" t="s">
        <v>19</v>
      </c>
      <c r="N269" s="213" t="s">
        <v>41</v>
      </c>
      <c r="O269" s="85"/>
      <c r="P269" s="214">
        <f>O269*H269</f>
        <v>0</v>
      </c>
      <c r="Q269" s="214">
        <v>0.011140000000000001</v>
      </c>
      <c r="R269" s="214">
        <f>Q269*H269</f>
        <v>0.028050519999999999</v>
      </c>
      <c r="S269" s="214">
        <v>0</v>
      </c>
      <c r="T269" s="215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16" t="s">
        <v>442</v>
      </c>
      <c r="AT269" s="216" t="s">
        <v>136</v>
      </c>
      <c r="AU269" s="216" t="s">
        <v>80</v>
      </c>
      <c r="AY269" s="18" t="s">
        <v>134</v>
      </c>
      <c r="BE269" s="217">
        <f>IF(N269="základní",J269,0)</f>
        <v>0</v>
      </c>
      <c r="BF269" s="217">
        <f>IF(N269="snížená",J269,0)</f>
        <v>0</v>
      </c>
      <c r="BG269" s="217">
        <f>IF(N269="zákl. přenesená",J269,0)</f>
        <v>0</v>
      </c>
      <c r="BH269" s="217">
        <f>IF(N269="sníž. přenesená",J269,0)</f>
        <v>0</v>
      </c>
      <c r="BI269" s="217">
        <f>IF(N269="nulová",J269,0)</f>
        <v>0</v>
      </c>
      <c r="BJ269" s="18" t="s">
        <v>78</v>
      </c>
      <c r="BK269" s="217">
        <f>ROUND(I269*H269,2)</f>
        <v>0</v>
      </c>
      <c r="BL269" s="18" t="s">
        <v>442</v>
      </c>
      <c r="BM269" s="216" t="s">
        <v>547</v>
      </c>
    </row>
    <row r="270" s="13" customFormat="1">
      <c r="A270" s="13"/>
      <c r="B270" s="218"/>
      <c r="C270" s="219"/>
      <c r="D270" s="220" t="s">
        <v>143</v>
      </c>
      <c r="E270" s="221" t="s">
        <v>19</v>
      </c>
      <c r="F270" s="222" t="s">
        <v>237</v>
      </c>
      <c r="G270" s="219"/>
      <c r="H270" s="223">
        <v>2.3500000000000001</v>
      </c>
      <c r="I270" s="224"/>
      <c r="J270" s="219"/>
      <c r="K270" s="219"/>
      <c r="L270" s="225"/>
      <c r="M270" s="226"/>
      <c r="N270" s="227"/>
      <c r="O270" s="227"/>
      <c r="P270" s="227"/>
      <c r="Q270" s="227"/>
      <c r="R270" s="227"/>
      <c r="S270" s="227"/>
      <c r="T270" s="228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29" t="s">
        <v>143</v>
      </c>
      <c r="AU270" s="229" t="s">
        <v>80</v>
      </c>
      <c r="AV270" s="13" t="s">
        <v>80</v>
      </c>
      <c r="AW270" s="13" t="s">
        <v>32</v>
      </c>
      <c r="AX270" s="13" t="s">
        <v>70</v>
      </c>
      <c r="AY270" s="229" t="s">
        <v>134</v>
      </c>
    </row>
    <row r="271" s="13" customFormat="1">
      <c r="A271" s="13"/>
      <c r="B271" s="218"/>
      <c r="C271" s="219"/>
      <c r="D271" s="220" t="s">
        <v>143</v>
      </c>
      <c r="E271" s="221" t="s">
        <v>19</v>
      </c>
      <c r="F271" s="222" t="s">
        <v>238</v>
      </c>
      <c r="G271" s="219"/>
      <c r="H271" s="223">
        <v>0.16800000000000001</v>
      </c>
      <c r="I271" s="224"/>
      <c r="J271" s="219"/>
      <c r="K271" s="219"/>
      <c r="L271" s="225"/>
      <c r="M271" s="226"/>
      <c r="N271" s="227"/>
      <c r="O271" s="227"/>
      <c r="P271" s="227"/>
      <c r="Q271" s="227"/>
      <c r="R271" s="227"/>
      <c r="S271" s="227"/>
      <c r="T271" s="22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29" t="s">
        <v>143</v>
      </c>
      <c r="AU271" s="229" t="s">
        <v>80</v>
      </c>
      <c r="AV271" s="13" t="s">
        <v>80</v>
      </c>
      <c r="AW271" s="13" t="s">
        <v>32</v>
      </c>
      <c r="AX271" s="13" t="s">
        <v>70</v>
      </c>
      <c r="AY271" s="229" t="s">
        <v>134</v>
      </c>
    </row>
    <row r="272" s="14" customFormat="1">
      <c r="A272" s="14"/>
      <c r="B272" s="240"/>
      <c r="C272" s="241"/>
      <c r="D272" s="220" t="s">
        <v>143</v>
      </c>
      <c r="E272" s="242" t="s">
        <v>19</v>
      </c>
      <c r="F272" s="243" t="s">
        <v>216</v>
      </c>
      <c r="G272" s="241"/>
      <c r="H272" s="244">
        <v>2.5180000000000002</v>
      </c>
      <c r="I272" s="245"/>
      <c r="J272" s="241"/>
      <c r="K272" s="241"/>
      <c r="L272" s="246"/>
      <c r="M272" s="247"/>
      <c r="N272" s="248"/>
      <c r="O272" s="248"/>
      <c r="P272" s="248"/>
      <c r="Q272" s="248"/>
      <c r="R272" s="248"/>
      <c r="S272" s="248"/>
      <c r="T272" s="249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0" t="s">
        <v>143</v>
      </c>
      <c r="AU272" s="250" t="s">
        <v>80</v>
      </c>
      <c r="AV272" s="14" t="s">
        <v>141</v>
      </c>
      <c r="AW272" s="14" t="s">
        <v>32</v>
      </c>
      <c r="AX272" s="14" t="s">
        <v>78</v>
      </c>
      <c r="AY272" s="250" t="s">
        <v>134</v>
      </c>
    </row>
    <row r="273" s="2" customFormat="1" ht="37.8" customHeight="1">
      <c r="A273" s="39"/>
      <c r="B273" s="40"/>
      <c r="C273" s="205" t="s">
        <v>548</v>
      </c>
      <c r="D273" s="205" t="s">
        <v>136</v>
      </c>
      <c r="E273" s="206" t="s">
        <v>549</v>
      </c>
      <c r="F273" s="207" t="s">
        <v>550</v>
      </c>
      <c r="G273" s="208" t="s">
        <v>164</v>
      </c>
      <c r="H273" s="209">
        <v>0.033000000000000002</v>
      </c>
      <c r="I273" s="210"/>
      <c r="J273" s="211">
        <f>ROUND(I273*H273,2)</f>
        <v>0</v>
      </c>
      <c r="K273" s="207" t="s">
        <v>140</v>
      </c>
      <c r="L273" s="45"/>
      <c r="M273" s="212" t="s">
        <v>19</v>
      </c>
      <c r="N273" s="213" t="s">
        <v>41</v>
      </c>
      <c r="O273" s="85"/>
      <c r="P273" s="214">
        <f>O273*H273</f>
        <v>0</v>
      </c>
      <c r="Q273" s="214">
        <v>0</v>
      </c>
      <c r="R273" s="214">
        <f>Q273*H273</f>
        <v>0</v>
      </c>
      <c r="S273" s="214">
        <v>0</v>
      </c>
      <c r="T273" s="215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16" t="s">
        <v>442</v>
      </c>
      <c r="AT273" s="216" t="s">
        <v>136</v>
      </c>
      <c r="AU273" s="216" t="s">
        <v>80</v>
      </c>
      <c r="AY273" s="18" t="s">
        <v>134</v>
      </c>
      <c r="BE273" s="217">
        <f>IF(N273="základní",J273,0)</f>
        <v>0</v>
      </c>
      <c r="BF273" s="217">
        <f>IF(N273="snížená",J273,0)</f>
        <v>0</v>
      </c>
      <c r="BG273" s="217">
        <f>IF(N273="zákl. přenesená",J273,0)</f>
        <v>0</v>
      </c>
      <c r="BH273" s="217">
        <f>IF(N273="sníž. přenesená",J273,0)</f>
        <v>0</v>
      </c>
      <c r="BI273" s="217">
        <f>IF(N273="nulová",J273,0)</f>
        <v>0</v>
      </c>
      <c r="BJ273" s="18" t="s">
        <v>78</v>
      </c>
      <c r="BK273" s="217">
        <f>ROUND(I273*H273,2)</f>
        <v>0</v>
      </c>
      <c r="BL273" s="18" t="s">
        <v>442</v>
      </c>
      <c r="BM273" s="216" t="s">
        <v>551</v>
      </c>
    </row>
    <row r="274" s="12" customFormat="1" ht="22.8" customHeight="1">
      <c r="A274" s="12"/>
      <c r="B274" s="189"/>
      <c r="C274" s="190"/>
      <c r="D274" s="191" t="s">
        <v>69</v>
      </c>
      <c r="E274" s="203" t="s">
        <v>552</v>
      </c>
      <c r="F274" s="203" t="s">
        <v>553</v>
      </c>
      <c r="G274" s="190"/>
      <c r="H274" s="190"/>
      <c r="I274" s="193"/>
      <c r="J274" s="204">
        <f>BK274</f>
        <v>0</v>
      </c>
      <c r="K274" s="190"/>
      <c r="L274" s="195"/>
      <c r="M274" s="196"/>
      <c r="N274" s="197"/>
      <c r="O274" s="197"/>
      <c r="P274" s="198">
        <f>SUM(P275:P280)</f>
        <v>0</v>
      </c>
      <c r="Q274" s="197"/>
      <c r="R274" s="198">
        <f>SUM(R275:R280)</f>
        <v>0.018179500000000001</v>
      </c>
      <c r="S274" s="197"/>
      <c r="T274" s="199">
        <f>SUM(T275:T280)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00" t="s">
        <v>80</v>
      </c>
      <c r="AT274" s="201" t="s">
        <v>69</v>
      </c>
      <c r="AU274" s="201" t="s">
        <v>78</v>
      </c>
      <c r="AY274" s="200" t="s">
        <v>134</v>
      </c>
      <c r="BK274" s="202">
        <f>SUM(BK275:BK280)</f>
        <v>0</v>
      </c>
    </row>
    <row r="275" s="2" customFormat="1" ht="14.4" customHeight="1">
      <c r="A275" s="39"/>
      <c r="B275" s="40"/>
      <c r="C275" s="205" t="s">
        <v>554</v>
      </c>
      <c r="D275" s="205" t="s">
        <v>136</v>
      </c>
      <c r="E275" s="206" t="s">
        <v>555</v>
      </c>
      <c r="F275" s="207" t="s">
        <v>556</v>
      </c>
      <c r="G275" s="208" t="s">
        <v>316</v>
      </c>
      <c r="H275" s="209">
        <v>5.1500000000000004</v>
      </c>
      <c r="I275" s="210"/>
      <c r="J275" s="211">
        <f>ROUND(I275*H275,2)</f>
        <v>0</v>
      </c>
      <c r="K275" s="207" t="s">
        <v>140</v>
      </c>
      <c r="L275" s="45"/>
      <c r="M275" s="212" t="s">
        <v>19</v>
      </c>
      <c r="N275" s="213" t="s">
        <v>41</v>
      </c>
      <c r="O275" s="85"/>
      <c r="P275" s="214">
        <f>O275*H275</f>
        <v>0</v>
      </c>
      <c r="Q275" s="214">
        <v>0.00068000000000000005</v>
      </c>
      <c r="R275" s="214">
        <f>Q275*H275</f>
        <v>0.0035020000000000003</v>
      </c>
      <c r="S275" s="214">
        <v>0</v>
      </c>
      <c r="T275" s="215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16" t="s">
        <v>442</v>
      </c>
      <c r="AT275" s="216" t="s">
        <v>136</v>
      </c>
      <c r="AU275" s="216" t="s">
        <v>80</v>
      </c>
      <c r="AY275" s="18" t="s">
        <v>134</v>
      </c>
      <c r="BE275" s="217">
        <f>IF(N275="základní",J275,0)</f>
        <v>0</v>
      </c>
      <c r="BF275" s="217">
        <f>IF(N275="snížená",J275,0)</f>
        <v>0</v>
      </c>
      <c r="BG275" s="217">
        <f>IF(N275="zákl. přenesená",J275,0)</f>
        <v>0</v>
      </c>
      <c r="BH275" s="217">
        <f>IF(N275="sníž. přenesená",J275,0)</f>
        <v>0</v>
      </c>
      <c r="BI275" s="217">
        <f>IF(N275="nulová",J275,0)</f>
        <v>0</v>
      </c>
      <c r="BJ275" s="18" t="s">
        <v>78</v>
      </c>
      <c r="BK275" s="217">
        <f>ROUND(I275*H275,2)</f>
        <v>0</v>
      </c>
      <c r="BL275" s="18" t="s">
        <v>442</v>
      </c>
      <c r="BM275" s="216" t="s">
        <v>557</v>
      </c>
    </row>
    <row r="276" s="13" customFormat="1">
      <c r="A276" s="13"/>
      <c r="B276" s="218"/>
      <c r="C276" s="219"/>
      <c r="D276" s="220" t="s">
        <v>143</v>
      </c>
      <c r="E276" s="221" t="s">
        <v>19</v>
      </c>
      <c r="F276" s="222" t="s">
        <v>558</v>
      </c>
      <c r="G276" s="219"/>
      <c r="H276" s="223">
        <v>5.1500000000000004</v>
      </c>
      <c r="I276" s="224"/>
      <c r="J276" s="219"/>
      <c r="K276" s="219"/>
      <c r="L276" s="225"/>
      <c r="M276" s="226"/>
      <c r="N276" s="227"/>
      <c r="O276" s="227"/>
      <c r="P276" s="227"/>
      <c r="Q276" s="227"/>
      <c r="R276" s="227"/>
      <c r="S276" s="227"/>
      <c r="T276" s="228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29" t="s">
        <v>143</v>
      </c>
      <c r="AU276" s="229" t="s">
        <v>80</v>
      </c>
      <c r="AV276" s="13" t="s">
        <v>80</v>
      </c>
      <c r="AW276" s="13" t="s">
        <v>32</v>
      </c>
      <c r="AX276" s="13" t="s">
        <v>78</v>
      </c>
      <c r="AY276" s="229" t="s">
        <v>134</v>
      </c>
    </row>
    <row r="277" s="2" customFormat="1" ht="14.4" customHeight="1">
      <c r="A277" s="39"/>
      <c r="B277" s="40"/>
      <c r="C277" s="205" t="s">
        <v>559</v>
      </c>
      <c r="D277" s="205" t="s">
        <v>136</v>
      </c>
      <c r="E277" s="206" t="s">
        <v>560</v>
      </c>
      <c r="F277" s="207" t="s">
        <v>561</v>
      </c>
      <c r="G277" s="208" t="s">
        <v>316</v>
      </c>
      <c r="H277" s="209">
        <v>5.1500000000000004</v>
      </c>
      <c r="I277" s="210"/>
      <c r="J277" s="211">
        <f>ROUND(I277*H277,2)</f>
        <v>0</v>
      </c>
      <c r="K277" s="207" t="s">
        <v>140</v>
      </c>
      <c r="L277" s="45"/>
      <c r="M277" s="212" t="s">
        <v>19</v>
      </c>
      <c r="N277" s="213" t="s">
        <v>41</v>
      </c>
      <c r="O277" s="85"/>
      <c r="P277" s="214">
        <f>O277*H277</f>
        <v>0</v>
      </c>
      <c r="Q277" s="214">
        <v>0.0028500000000000001</v>
      </c>
      <c r="R277" s="214">
        <f>Q277*H277</f>
        <v>0.014677500000000001</v>
      </c>
      <c r="S277" s="214">
        <v>0</v>
      </c>
      <c r="T277" s="215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16" t="s">
        <v>442</v>
      </c>
      <c r="AT277" s="216" t="s">
        <v>136</v>
      </c>
      <c r="AU277" s="216" t="s">
        <v>80</v>
      </c>
      <c r="AY277" s="18" t="s">
        <v>134</v>
      </c>
      <c r="BE277" s="217">
        <f>IF(N277="základní",J277,0)</f>
        <v>0</v>
      </c>
      <c r="BF277" s="217">
        <f>IF(N277="snížená",J277,0)</f>
        <v>0</v>
      </c>
      <c r="BG277" s="217">
        <f>IF(N277="zákl. přenesená",J277,0)</f>
        <v>0</v>
      </c>
      <c r="BH277" s="217">
        <f>IF(N277="sníž. přenesená",J277,0)</f>
        <v>0</v>
      </c>
      <c r="BI277" s="217">
        <f>IF(N277="nulová",J277,0)</f>
        <v>0</v>
      </c>
      <c r="BJ277" s="18" t="s">
        <v>78</v>
      </c>
      <c r="BK277" s="217">
        <f>ROUND(I277*H277,2)</f>
        <v>0</v>
      </c>
      <c r="BL277" s="18" t="s">
        <v>442</v>
      </c>
      <c r="BM277" s="216" t="s">
        <v>562</v>
      </c>
    </row>
    <row r="278" s="13" customFormat="1">
      <c r="A278" s="13"/>
      <c r="B278" s="218"/>
      <c r="C278" s="219"/>
      <c r="D278" s="220" t="s">
        <v>143</v>
      </c>
      <c r="E278" s="221" t="s">
        <v>19</v>
      </c>
      <c r="F278" s="222" t="s">
        <v>558</v>
      </c>
      <c r="G278" s="219"/>
      <c r="H278" s="223">
        <v>5.1500000000000004</v>
      </c>
      <c r="I278" s="224"/>
      <c r="J278" s="219"/>
      <c r="K278" s="219"/>
      <c r="L278" s="225"/>
      <c r="M278" s="226"/>
      <c r="N278" s="227"/>
      <c r="O278" s="227"/>
      <c r="P278" s="227"/>
      <c r="Q278" s="227"/>
      <c r="R278" s="227"/>
      <c r="S278" s="227"/>
      <c r="T278" s="22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29" t="s">
        <v>143</v>
      </c>
      <c r="AU278" s="229" t="s">
        <v>80</v>
      </c>
      <c r="AV278" s="13" t="s">
        <v>80</v>
      </c>
      <c r="AW278" s="13" t="s">
        <v>32</v>
      </c>
      <c r="AX278" s="13" t="s">
        <v>78</v>
      </c>
      <c r="AY278" s="229" t="s">
        <v>134</v>
      </c>
    </row>
    <row r="279" s="2" customFormat="1" ht="24.15" customHeight="1">
      <c r="A279" s="39"/>
      <c r="B279" s="40"/>
      <c r="C279" s="205" t="s">
        <v>563</v>
      </c>
      <c r="D279" s="205" t="s">
        <v>136</v>
      </c>
      <c r="E279" s="206" t="s">
        <v>564</v>
      </c>
      <c r="F279" s="207" t="s">
        <v>565</v>
      </c>
      <c r="G279" s="208" t="s">
        <v>181</v>
      </c>
      <c r="H279" s="209">
        <v>6</v>
      </c>
      <c r="I279" s="210"/>
      <c r="J279" s="211">
        <f>ROUND(I279*H279,2)</f>
        <v>0</v>
      </c>
      <c r="K279" s="207" t="s">
        <v>140</v>
      </c>
      <c r="L279" s="45"/>
      <c r="M279" s="212" t="s">
        <v>19</v>
      </c>
      <c r="N279" s="213" t="s">
        <v>41</v>
      </c>
      <c r="O279" s="85"/>
      <c r="P279" s="214">
        <f>O279*H279</f>
        <v>0</v>
      </c>
      <c r="Q279" s="214">
        <v>0</v>
      </c>
      <c r="R279" s="214">
        <f>Q279*H279</f>
        <v>0</v>
      </c>
      <c r="S279" s="214">
        <v>0</v>
      </c>
      <c r="T279" s="215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16" t="s">
        <v>442</v>
      </c>
      <c r="AT279" s="216" t="s">
        <v>136</v>
      </c>
      <c r="AU279" s="216" t="s">
        <v>80</v>
      </c>
      <c r="AY279" s="18" t="s">
        <v>134</v>
      </c>
      <c r="BE279" s="217">
        <f>IF(N279="základní",J279,0)</f>
        <v>0</v>
      </c>
      <c r="BF279" s="217">
        <f>IF(N279="snížená",J279,0)</f>
        <v>0</v>
      </c>
      <c r="BG279" s="217">
        <f>IF(N279="zákl. přenesená",J279,0)</f>
        <v>0</v>
      </c>
      <c r="BH279" s="217">
        <f>IF(N279="sníž. přenesená",J279,0)</f>
        <v>0</v>
      </c>
      <c r="BI279" s="217">
        <f>IF(N279="nulová",J279,0)</f>
        <v>0</v>
      </c>
      <c r="BJ279" s="18" t="s">
        <v>78</v>
      </c>
      <c r="BK279" s="217">
        <f>ROUND(I279*H279,2)</f>
        <v>0</v>
      </c>
      <c r="BL279" s="18" t="s">
        <v>442</v>
      </c>
      <c r="BM279" s="216" t="s">
        <v>566</v>
      </c>
    </row>
    <row r="280" s="2" customFormat="1" ht="24.15" customHeight="1">
      <c r="A280" s="39"/>
      <c r="B280" s="40"/>
      <c r="C280" s="205" t="s">
        <v>567</v>
      </c>
      <c r="D280" s="205" t="s">
        <v>136</v>
      </c>
      <c r="E280" s="206" t="s">
        <v>568</v>
      </c>
      <c r="F280" s="207" t="s">
        <v>569</v>
      </c>
      <c r="G280" s="208" t="s">
        <v>164</v>
      </c>
      <c r="H280" s="209">
        <v>0.017999999999999999</v>
      </c>
      <c r="I280" s="210"/>
      <c r="J280" s="211">
        <f>ROUND(I280*H280,2)</f>
        <v>0</v>
      </c>
      <c r="K280" s="207" t="s">
        <v>140</v>
      </c>
      <c r="L280" s="45"/>
      <c r="M280" s="212" t="s">
        <v>19</v>
      </c>
      <c r="N280" s="213" t="s">
        <v>41</v>
      </c>
      <c r="O280" s="85"/>
      <c r="P280" s="214">
        <f>O280*H280</f>
        <v>0</v>
      </c>
      <c r="Q280" s="214">
        <v>0</v>
      </c>
      <c r="R280" s="214">
        <f>Q280*H280</f>
        <v>0</v>
      </c>
      <c r="S280" s="214">
        <v>0</v>
      </c>
      <c r="T280" s="215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6" t="s">
        <v>442</v>
      </c>
      <c r="AT280" s="216" t="s">
        <v>136</v>
      </c>
      <c r="AU280" s="216" t="s">
        <v>80</v>
      </c>
      <c r="AY280" s="18" t="s">
        <v>134</v>
      </c>
      <c r="BE280" s="217">
        <f>IF(N280="základní",J280,0)</f>
        <v>0</v>
      </c>
      <c r="BF280" s="217">
        <f>IF(N280="snížená",J280,0)</f>
        <v>0</v>
      </c>
      <c r="BG280" s="217">
        <f>IF(N280="zákl. přenesená",J280,0)</f>
        <v>0</v>
      </c>
      <c r="BH280" s="217">
        <f>IF(N280="sníž. přenesená",J280,0)</f>
        <v>0</v>
      </c>
      <c r="BI280" s="217">
        <f>IF(N280="nulová",J280,0)</f>
        <v>0</v>
      </c>
      <c r="BJ280" s="18" t="s">
        <v>78</v>
      </c>
      <c r="BK280" s="217">
        <f>ROUND(I280*H280,2)</f>
        <v>0</v>
      </c>
      <c r="BL280" s="18" t="s">
        <v>442</v>
      </c>
      <c r="BM280" s="216" t="s">
        <v>570</v>
      </c>
    </row>
    <row r="281" s="12" customFormat="1" ht="22.8" customHeight="1">
      <c r="A281" s="12"/>
      <c r="B281" s="189"/>
      <c r="C281" s="190"/>
      <c r="D281" s="191" t="s">
        <v>69</v>
      </c>
      <c r="E281" s="203" t="s">
        <v>571</v>
      </c>
      <c r="F281" s="203" t="s">
        <v>572</v>
      </c>
      <c r="G281" s="190"/>
      <c r="H281" s="190"/>
      <c r="I281" s="193"/>
      <c r="J281" s="204">
        <f>BK281</f>
        <v>0</v>
      </c>
      <c r="K281" s="190"/>
      <c r="L281" s="195"/>
      <c r="M281" s="196"/>
      <c r="N281" s="197"/>
      <c r="O281" s="197"/>
      <c r="P281" s="198">
        <f>SUM(P282:P294)</f>
        <v>0</v>
      </c>
      <c r="Q281" s="197"/>
      <c r="R281" s="198">
        <f>SUM(R282:R294)</f>
        <v>0.99640489999999993</v>
      </c>
      <c r="S281" s="197"/>
      <c r="T281" s="199">
        <f>SUM(T282:T294)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00" t="s">
        <v>80</v>
      </c>
      <c r="AT281" s="201" t="s">
        <v>69</v>
      </c>
      <c r="AU281" s="201" t="s">
        <v>78</v>
      </c>
      <c r="AY281" s="200" t="s">
        <v>134</v>
      </c>
      <c r="BK281" s="202">
        <f>SUM(BK282:BK294)</f>
        <v>0</v>
      </c>
    </row>
    <row r="282" s="2" customFormat="1" ht="14.4" customHeight="1">
      <c r="A282" s="39"/>
      <c r="B282" s="40"/>
      <c r="C282" s="205" t="s">
        <v>573</v>
      </c>
      <c r="D282" s="205" t="s">
        <v>136</v>
      </c>
      <c r="E282" s="206" t="s">
        <v>574</v>
      </c>
      <c r="F282" s="207" t="s">
        <v>575</v>
      </c>
      <c r="G282" s="208" t="s">
        <v>576</v>
      </c>
      <c r="H282" s="209">
        <v>57.420000000000002</v>
      </c>
      <c r="I282" s="210"/>
      <c r="J282" s="211">
        <f>ROUND(I282*H282,2)</f>
        <v>0</v>
      </c>
      <c r="K282" s="207" t="s">
        <v>140</v>
      </c>
      <c r="L282" s="45"/>
      <c r="M282" s="212" t="s">
        <v>19</v>
      </c>
      <c r="N282" s="213" t="s">
        <v>41</v>
      </c>
      <c r="O282" s="85"/>
      <c r="P282" s="214">
        <f>O282*H282</f>
        <v>0</v>
      </c>
      <c r="Q282" s="214">
        <v>6.9999999999999994E-05</v>
      </c>
      <c r="R282" s="214">
        <f>Q282*H282</f>
        <v>0.0040193999999999994</v>
      </c>
      <c r="S282" s="214">
        <v>0</v>
      </c>
      <c r="T282" s="215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16" t="s">
        <v>442</v>
      </c>
      <c r="AT282" s="216" t="s">
        <v>136</v>
      </c>
      <c r="AU282" s="216" t="s">
        <v>80</v>
      </c>
      <c r="AY282" s="18" t="s">
        <v>134</v>
      </c>
      <c r="BE282" s="217">
        <f>IF(N282="základní",J282,0)</f>
        <v>0</v>
      </c>
      <c r="BF282" s="217">
        <f>IF(N282="snížená",J282,0)</f>
        <v>0</v>
      </c>
      <c r="BG282" s="217">
        <f>IF(N282="zákl. přenesená",J282,0)</f>
        <v>0</v>
      </c>
      <c r="BH282" s="217">
        <f>IF(N282="sníž. přenesená",J282,0)</f>
        <v>0</v>
      </c>
      <c r="BI282" s="217">
        <f>IF(N282="nulová",J282,0)</f>
        <v>0</v>
      </c>
      <c r="BJ282" s="18" t="s">
        <v>78</v>
      </c>
      <c r="BK282" s="217">
        <f>ROUND(I282*H282,2)</f>
        <v>0</v>
      </c>
      <c r="BL282" s="18" t="s">
        <v>442</v>
      </c>
      <c r="BM282" s="216" t="s">
        <v>577</v>
      </c>
    </row>
    <row r="283" s="13" customFormat="1">
      <c r="A283" s="13"/>
      <c r="B283" s="218"/>
      <c r="C283" s="219"/>
      <c r="D283" s="220" t="s">
        <v>143</v>
      </c>
      <c r="E283" s="221" t="s">
        <v>19</v>
      </c>
      <c r="F283" s="222" t="s">
        <v>578</v>
      </c>
      <c r="G283" s="219"/>
      <c r="H283" s="223">
        <v>57.420000000000002</v>
      </c>
      <c r="I283" s="224"/>
      <c r="J283" s="219"/>
      <c r="K283" s="219"/>
      <c r="L283" s="225"/>
      <c r="M283" s="226"/>
      <c r="N283" s="227"/>
      <c r="O283" s="227"/>
      <c r="P283" s="227"/>
      <c r="Q283" s="227"/>
      <c r="R283" s="227"/>
      <c r="S283" s="227"/>
      <c r="T283" s="228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29" t="s">
        <v>143</v>
      </c>
      <c r="AU283" s="229" t="s">
        <v>80</v>
      </c>
      <c r="AV283" s="13" t="s">
        <v>80</v>
      </c>
      <c r="AW283" s="13" t="s">
        <v>32</v>
      </c>
      <c r="AX283" s="13" t="s">
        <v>78</v>
      </c>
      <c r="AY283" s="229" t="s">
        <v>134</v>
      </c>
    </row>
    <row r="284" s="2" customFormat="1" ht="14.4" customHeight="1">
      <c r="A284" s="39"/>
      <c r="B284" s="40"/>
      <c r="C284" s="205" t="s">
        <v>579</v>
      </c>
      <c r="D284" s="205" t="s">
        <v>136</v>
      </c>
      <c r="E284" s="206" t="s">
        <v>580</v>
      </c>
      <c r="F284" s="207" t="s">
        <v>581</v>
      </c>
      <c r="G284" s="208" t="s">
        <v>576</v>
      </c>
      <c r="H284" s="209">
        <v>48.82</v>
      </c>
      <c r="I284" s="210"/>
      <c r="J284" s="211">
        <f>ROUND(I284*H284,2)</f>
        <v>0</v>
      </c>
      <c r="K284" s="207" t="s">
        <v>140</v>
      </c>
      <c r="L284" s="45"/>
      <c r="M284" s="212" t="s">
        <v>19</v>
      </c>
      <c r="N284" s="213" t="s">
        <v>41</v>
      </c>
      <c r="O284" s="85"/>
      <c r="P284" s="214">
        <f>O284*H284</f>
        <v>0</v>
      </c>
      <c r="Q284" s="214">
        <v>5.0000000000000002E-05</v>
      </c>
      <c r="R284" s="214">
        <f>Q284*H284</f>
        <v>0.002441</v>
      </c>
      <c r="S284" s="214">
        <v>0</v>
      </c>
      <c r="T284" s="215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16" t="s">
        <v>442</v>
      </c>
      <c r="AT284" s="216" t="s">
        <v>136</v>
      </c>
      <c r="AU284" s="216" t="s">
        <v>80</v>
      </c>
      <c r="AY284" s="18" t="s">
        <v>134</v>
      </c>
      <c r="BE284" s="217">
        <f>IF(N284="základní",J284,0)</f>
        <v>0</v>
      </c>
      <c r="BF284" s="217">
        <f>IF(N284="snížená",J284,0)</f>
        <v>0</v>
      </c>
      <c r="BG284" s="217">
        <f>IF(N284="zákl. přenesená",J284,0)</f>
        <v>0</v>
      </c>
      <c r="BH284" s="217">
        <f>IF(N284="sníž. přenesená",J284,0)</f>
        <v>0</v>
      </c>
      <c r="BI284" s="217">
        <f>IF(N284="nulová",J284,0)</f>
        <v>0</v>
      </c>
      <c r="BJ284" s="18" t="s">
        <v>78</v>
      </c>
      <c r="BK284" s="217">
        <f>ROUND(I284*H284,2)</f>
        <v>0</v>
      </c>
      <c r="BL284" s="18" t="s">
        <v>442</v>
      </c>
      <c r="BM284" s="216" t="s">
        <v>582</v>
      </c>
    </row>
    <row r="285" s="13" customFormat="1">
      <c r="A285" s="13"/>
      <c r="B285" s="218"/>
      <c r="C285" s="219"/>
      <c r="D285" s="220" t="s">
        <v>143</v>
      </c>
      <c r="E285" s="221" t="s">
        <v>19</v>
      </c>
      <c r="F285" s="222" t="s">
        <v>583</v>
      </c>
      <c r="G285" s="219"/>
      <c r="H285" s="223">
        <v>48.82</v>
      </c>
      <c r="I285" s="224"/>
      <c r="J285" s="219"/>
      <c r="K285" s="219"/>
      <c r="L285" s="225"/>
      <c r="M285" s="226"/>
      <c r="N285" s="227"/>
      <c r="O285" s="227"/>
      <c r="P285" s="227"/>
      <c r="Q285" s="227"/>
      <c r="R285" s="227"/>
      <c r="S285" s="227"/>
      <c r="T285" s="228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29" t="s">
        <v>143</v>
      </c>
      <c r="AU285" s="229" t="s">
        <v>80</v>
      </c>
      <c r="AV285" s="13" t="s">
        <v>80</v>
      </c>
      <c r="AW285" s="13" t="s">
        <v>32</v>
      </c>
      <c r="AX285" s="13" t="s">
        <v>78</v>
      </c>
      <c r="AY285" s="229" t="s">
        <v>134</v>
      </c>
    </row>
    <row r="286" s="2" customFormat="1" ht="14.4" customHeight="1">
      <c r="A286" s="39"/>
      <c r="B286" s="40"/>
      <c r="C286" s="205" t="s">
        <v>584</v>
      </c>
      <c r="D286" s="205" t="s">
        <v>136</v>
      </c>
      <c r="E286" s="206" t="s">
        <v>585</v>
      </c>
      <c r="F286" s="207" t="s">
        <v>586</v>
      </c>
      <c r="G286" s="208" t="s">
        <v>576</v>
      </c>
      <c r="H286" s="209">
        <v>758.88999999999999</v>
      </c>
      <c r="I286" s="210"/>
      <c r="J286" s="211">
        <f>ROUND(I286*H286,2)</f>
        <v>0</v>
      </c>
      <c r="K286" s="207" t="s">
        <v>140</v>
      </c>
      <c r="L286" s="45"/>
      <c r="M286" s="212" t="s">
        <v>19</v>
      </c>
      <c r="N286" s="213" t="s">
        <v>41</v>
      </c>
      <c r="O286" s="85"/>
      <c r="P286" s="214">
        <f>O286*H286</f>
        <v>0</v>
      </c>
      <c r="Q286" s="214">
        <v>5.0000000000000002E-05</v>
      </c>
      <c r="R286" s="214">
        <f>Q286*H286</f>
        <v>0.037944499999999999</v>
      </c>
      <c r="S286" s="214">
        <v>0</v>
      </c>
      <c r="T286" s="215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16" t="s">
        <v>442</v>
      </c>
      <c r="AT286" s="216" t="s">
        <v>136</v>
      </c>
      <c r="AU286" s="216" t="s">
        <v>80</v>
      </c>
      <c r="AY286" s="18" t="s">
        <v>134</v>
      </c>
      <c r="BE286" s="217">
        <f>IF(N286="základní",J286,0)</f>
        <v>0</v>
      </c>
      <c r="BF286" s="217">
        <f>IF(N286="snížená",J286,0)</f>
        <v>0</v>
      </c>
      <c r="BG286" s="217">
        <f>IF(N286="zákl. přenesená",J286,0)</f>
        <v>0</v>
      </c>
      <c r="BH286" s="217">
        <f>IF(N286="sníž. přenesená",J286,0)</f>
        <v>0</v>
      </c>
      <c r="BI286" s="217">
        <f>IF(N286="nulová",J286,0)</f>
        <v>0</v>
      </c>
      <c r="BJ286" s="18" t="s">
        <v>78</v>
      </c>
      <c r="BK286" s="217">
        <f>ROUND(I286*H286,2)</f>
        <v>0</v>
      </c>
      <c r="BL286" s="18" t="s">
        <v>442</v>
      </c>
      <c r="BM286" s="216" t="s">
        <v>587</v>
      </c>
    </row>
    <row r="287" s="13" customFormat="1">
      <c r="A287" s="13"/>
      <c r="B287" s="218"/>
      <c r="C287" s="219"/>
      <c r="D287" s="220" t="s">
        <v>143</v>
      </c>
      <c r="E287" s="221" t="s">
        <v>19</v>
      </c>
      <c r="F287" s="222" t="s">
        <v>588</v>
      </c>
      <c r="G287" s="219"/>
      <c r="H287" s="223">
        <v>758.88999999999999</v>
      </c>
      <c r="I287" s="224"/>
      <c r="J287" s="219"/>
      <c r="K287" s="219"/>
      <c r="L287" s="225"/>
      <c r="M287" s="226"/>
      <c r="N287" s="227"/>
      <c r="O287" s="227"/>
      <c r="P287" s="227"/>
      <c r="Q287" s="227"/>
      <c r="R287" s="227"/>
      <c r="S287" s="227"/>
      <c r="T287" s="22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29" t="s">
        <v>143</v>
      </c>
      <c r="AU287" s="229" t="s">
        <v>80</v>
      </c>
      <c r="AV287" s="13" t="s">
        <v>80</v>
      </c>
      <c r="AW287" s="13" t="s">
        <v>32</v>
      </c>
      <c r="AX287" s="13" t="s">
        <v>78</v>
      </c>
      <c r="AY287" s="229" t="s">
        <v>134</v>
      </c>
    </row>
    <row r="288" s="2" customFormat="1" ht="14.4" customHeight="1">
      <c r="A288" s="39"/>
      <c r="B288" s="40"/>
      <c r="C288" s="230" t="s">
        <v>589</v>
      </c>
      <c r="D288" s="230" t="s">
        <v>197</v>
      </c>
      <c r="E288" s="231" t="s">
        <v>590</v>
      </c>
      <c r="F288" s="232" t="s">
        <v>591</v>
      </c>
      <c r="G288" s="233" t="s">
        <v>164</v>
      </c>
      <c r="H288" s="234">
        <v>0.95199999999999996</v>
      </c>
      <c r="I288" s="235"/>
      <c r="J288" s="236">
        <f>ROUND(I288*H288,2)</f>
        <v>0</v>
      </c>
      <c r="K288" s="232" t="s">
        <v>140</v>
      </c>
      <c r="L288" s="237"/>
      <c r="M288" s="238" t="s">
        <v>19</v>
      </c>
      <c r="N288" s="239" t="s">
        <v>41</v>
      </c>
      <c r="O288" s="85"/>
      <c r="P288" s="214">
        <f>O288*H288</f>
        <v>0</v>
      </c>
      <c r="Q288" s="214">
        <v>1</v>
      </c>
      <c r="R288" s="214">
        <f>Q288*H288</f>
        <v>0.95199999999999996</v>
      </c>
      <c r="S288" s="214">
        <v>0</v>
      </c>
      <c r="T288" s="215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16" t="s">
        <v>462</v>
      </c>
      <c r="AT288" s="216" t="s">
        <v>197</v>
      </c>
      <c r="AU288" s="216" t="s">
        <v>80</v>
      </c>
      <c r="AY288" s="18" t="s">
        <v>134</v>
      </c>
      <c r="BE288" s="217">
        <f>IF(N288="základní",J288,0)</f>
        <v>0</v>
      </c>
      <c r="BF288" s="217">
        <f>IF(N288="snížená",J288,0)</f>
        <v>0</v>
      </c>
      <c r="BG288" s="217">
        <f>IF(N288="zákl. přenesená",J288,0)</f>
        <v>0</v>
      </c>
      <c r="BH288" s="217">
        <f>IF(N288="sníž. přenesená",J288,0)</f>
        <v>0</v>
      </c>
      <c r="BI288" s="217">
        <f>IF(N288="nulová",J288,0)</f>
        <v>0</v>
      </c>
      <c r="BJ288" s="18" t="s">
        <v>78</v>
      </c>
      <c r="BK288" s="217">
        <f>ROUND(I288*H288,2)</f>
        <v>0</v>
      </c>
      <c r="BL288" s="18" t="s">
        <v>442</v>
      </c>
      <c r="BM288" s="216" t="s">
        <v>592</v>
      </c>
    </row>
    <row r="289" s="13" customFormat="1">
      <c r="A289" s="13"/>
      <c r="B289" s="218"/>
      <c r="C289" s="219"/>
      <c r="D289" s="220" t="s">
        <v>143</v>
      </c>
      <c r="E289" s="221" t="s">
        <v>19</v>
      </c>
      <c r="F289" s="222" t="s">
        <v>593</v>
      </c>
      <c r="G289" s="219"/>
      <c r="H289" s="223">
        <v>0.057000000000000002</v>
      </c>
      <c r="I289" s="224"/>
      <c r="J289" s="219"/>
      <c r="K289" s="219"/>
      <c r="L289" s="225"/>
      <c r="M289" s="226"/>
      <c r="N289" s="227"/>
      <c r="O289" s="227"/>
      <c r="P289" s="227"/>
      <c r="Q289" s="227"/>
      <c r="R289" s="227"/>
      <c r="S289" s="227"/>
      <c r="T289" s="22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29" t="s">
        <v>143</v>
      </c>
      <c r="AU289" s="229" t="s">
        <v>80</v>
      </c>
      <c r="AV289" s="13" t="s">
        <v>80</v>
      </c>
      <c r="AW289" s="13" t="s">
        <v>32</v>
      </c>
      <c r="AX289" s="13" t="s">
        <v>70</v>
      </c>
      <c r="AY289" s="229" t="s">
        <v>134</v>
      </c>
    </row>
    <row r="290" s="13" customFormat="1">
      <c r="A290" s="13"/>
      <c r="B290" s="218"/>
      <c r="C290" s="219"/>
      <c r="D290" s="220" t="s">
        <v>143</v>
      </c>
      <c r="E290" s="221" t="s">
        <v>19</v>
      </c>
      <c r="F290" s="222" t="s">
        <v>594</v>
      </c>
      <c r="G290" s="219"/>
      <c r="H290" s="223">
        <v>0.049000000000000002</v>
      </c>
      <c r="I290" s="224"/>
      <c r="J290" s="219"/>
      <c r="K290" s="219"/>
      <c r="L290" s="225"/>
      <c r="M290" s="226"/>
      <c r="N290" s="227"/>
      <c r="O290" s="227"/>
      <c r="P290" s="227"/>
      <c r="Q290" s="227"/>
      <c r="R290" s="227"/>
      <c r="S290" s="227"/>
      <c r="T290" s="228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29" t="s">
        <v>143</v>
      </c>
      <c r="AU290" s="229" t="s">
        <v>80</v>
      </c>
      <c r="AV290" s="13" t="s">
        <v>80</v>
      </c>
      <c r="AW290" s="13" t="s">
        <v>32</v>
      </c>
      <c r="AX290" s="13" t="s">
        <v>70</v>
      </c>
      <c r="AY290" s="229" t="s">
        <v>134</v>
      </c>
    </row>
    <row r="291" s="13" customFormat="1">
      <c r="A291" s="13"/>
      <c r="B291" s="218"/>
      <c r="C291" s="219"/>
      <c r="D291" s="220" t="s">
        <v>143</v>
      </c>
      <c r="E291" s="221" t="s">
        <v>19</v>
      </c>
      <c r="F291" s="222" t="s">
        <v>595</v>
      </c>
      <c r="G291" s="219"/>
      <c r="H291" s="223">
        <v>0.75900000000000001</v>
      </c>
      <c r="I291" s="224"/>
      <c r="J291" s="219"/>
      <c r="K291" s="219"/>
      <c r="L291" s="225"/>
      <c r="M291" s="226"/>
      <c r="N291" s="227"/>
      <c r="O291" s="227"/>
      <c r="P291" s="227"/>
      <c r="Q291" s="227"/>
      <c r="R291" s="227"/>
      <c r="S291" s="227"/>
      <c r="T291" s="22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29" t="s">
        <v>143</v>
      </c>
      <c r="AU291" s="229" t="s">
        <v>80</v>
      </c>
      <c r="AV291" s="13" t="s">
        <v>80</v>
      </c>
      <c r="AW291" s="13" t="s">
        <v>32</v>
      </c>
      <c r="AX291" s="13" t="s">
        <v>70</v>
      </c>
      <c r="AY291" s="229" t="s">
        <v>134</v>
      </c>
    </row>
    <row r="292" s="13" customFormat="1">
      <c r="A292" s="13"/>
      <c r="B292" s="218"/>
      <c r="C292" s="219"/>
      <c r="D292" s="220" t="s">
        <v>143</v>
      </c>
      <c r="E292" s="221" t="s">
        <v>19</v>
      </c>
      <c r="F292" s="222" t="s">
        <v>596</v>
      </c>
      <c r="G292" s="219"/>
      <c r="H292" s="223">
        <v>0.086999999999999994</v>
      </c>
      <c r="I292" s="224"/>
      <c r="J292" s="219"/>
      <c r="K292" s="219"/>
      <c r="L292" s="225"/>
      <c r="M292" s="226"/>
      <c r="N292" s="227"/>
      <c r="O292" s="227"/>
      <c r="P292" s="227"/>
      <c r="Q292" s="227"/>
      <c r="R292" s="227"/>
      <c r="S292" s="227"/>
      <c r="T292" s="228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29" t="s">
        <v>143</v>
      </c>
      <c r="AU292" s="229" t="s">
        <v>80</v>
      </c>
      <c r="AV292" s="13" t="s">
        <v>80</v>
      </c>
      <c r="AW292" s="13" t="s">
        <v>32</v>
      </c>
      <c r="AX292" s="13" t="s">
        <v>70</v>
      </c>
      <c r="AY292" s="229" t="s">
        <v>134</v>
      </c>
    </row>
    <row r="293" s="14" customFormat="1">
      <c r="A293" s="14"/>
      <c r="B293" s="240"/>
      <c r="C293" s="241"/>
      <c r="D293" s="220" t="s">
        <v>143</v>
      </c>
      <c r="E293" s="242" t="s">
        <v>19</v>
      </c>
      <c r="F293" s="243" t="s">
        <v>216</v>
      </c>
      <c r="G293" s="241"/>
      <c r="H293" s="244">
        <v>0.95199999999999996</v>
      </c>
      <c r="I293" s="245"/>
      <c r="J293" s="241"/>
      <c r="K293" s="241"/>
      <c r="L293" s="246"/>
      <c r="M293" s="247"/>
      <c r="N293" s="248"/>
      <c r="O293" s="248"/>
      <c r="P293" s="248"/>
      <c r="Q293" s="248"/>
      <c r="R293" s="248"/>
      <c r="S293" s="248"/>
      <c r="T293" s="249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0" t="s">
        <v>143</v>
      </c>
      <c r="AU293" s="250" t="s">
        <v>80</v>
      </c>
      <c r="AV293" s="14" t="s">
        <v>141</v>
      </c>
      <c r="AW293" s="14" t="s">
        <v>32</v>
      </c>
      <c r="AX293" s="14" t="s">
        <v>78</v>
      </c>
      <c r="AY293" s="250" t="s">
        <v>134</v>
      </c>
    </row>
    <row r="294" s="2" customFormat="1" ht="24.15" customHeight="1">
      <c r="A294" s="39"/>
      <c r="B294" s="40"/>
      <c r="C294" s="205" t="s">
        <v>597</v>
      </c>
      <c r="D294" s="205" t="s">
        <v>136</v>
      </c>
      <c r="E294" s="206" t="s">
        <v>598</v>
      </c>
      <c r="F294" s="207" t="s">
        <v>599</v>
      </c>
      <c r="G294" s="208" t="s">
        <v>164</v>
      </c>
      <c r="H294" s="209">
        <v>0.996</v>
      </c>
      <c r="I294" s="210"/>
      <c r="J294" s="211">
        <f>ROUND(I294*H294,2)</f>
        <v>0</v>
      </c>
      <c r="K294" s="207" t="s">
        <v>140</v>
      </c>
      <c r="L294" s="45"/>
      <c r="M294" s="212" t="s">
        <v>19</v>
      </c>
      <c r="N294" s="213" t="s">
        <v>41</v>
      </c>
      <c r="O294" s="85"/>
      <c r="P294" s="214">
        <f>O294*H294</f>
        <v>0</v>
      </c>
      <c r="Q294" s="214">
        <v>0</v>
      </c>
      <c r="R294" s="214">
        <f>Q294*H294</f>
        <v>0</v>
      </c>
      <c r="S294" s="214">
        <v>0</v>
      </c>
      <c r="T294" s="215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16" t="s">
        <v>442</v>
      </c>
      <c r="AT294" s="216" t="s">
        <v>136</v>
      </c>
      <c r="AU294" s="216" t="s">
        <v>80</v>
      </c>
      <c r="AY294" s="18" t="s">
        <v>134</v>
      </c>
      <c r="BE294" s="217">
        <f>IF(N294="základní",J294,0)</f>
        <v>0</v>
      </c>
      <c r="BF294" s="217">
        <f>IF(N294="snížená",J294,0)</f>
        <v>0</v>
      </c>
      <c r="BG294" s="217">
        <f>IF(N294="zákl. přenesená",J294,0)</f>
        <v>0</v>
      </c>
      <c r="BH294" s="217">
        <f>IF(N294="sníž. přenesená",J294,0)</f>
        <v>0</v>
      </c>
      <c r="BI294" s="217">
        <f>IF(N294="nulová",J294,0)</f>
        <v>0</v>
      </c>
      <c r="BJ294" s="18" t="s">
        <v>78</v>
      </c>
      <c r="BK294" s="217">
        <f>ROUND(I294*H294,2)</f>
        <v>0</v>
      </c>
      <c r="BL294" s="18" t="s">
        <v>442</v>
      </c>
      <c r="BM294" s="216" t="s">
        <v>600</v>
      </c>
    </row>
    <row r="295" s="12" customFormat="1" ht="22.8" customHeight="1">
      <c r="A295" s="12"/>
      <c r="B295" s="189"/>
      <c r="C295" s="190"/>
      <c r="D295" s="191" t="s">
        <v>69</v>
      </c>
      <c r="E295" s="203" t="s">
        <v>601</v>
      </c>
      <c r="F295" s="203" t="s">
        <v>602</v>
      </c>
      <c r="G295" s="190"/>
      <c r="H295" s="190"/>
      <c r="I295" s="193"/>
      <c r="J295" s="204">
        <f>BK295</f>
        <v>0</v>
      </c>
      <c r="K295" s="190"/>
      <c r="L295" s="195"/>
      <c r="M295" s="196"/>
      <c r="N295" s="197"/>
      <c r="O295" s="197"/>
      <c r="P295" s="198">
        <f>SUM(P296:P310)</f>
        <v>0</v>
      </c>
      <c r="Q295" s="197"/>
      <c r="R295" s="198">
        <f>SUM(R296:R310)</f>
        <v>0.013406319999999999</v>
      </c>
      <c r="S295" s="197"/>
      <c r="T295" s="199">
        <f>SUM(T296:T310)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00" t="s">
        <v>80</v>
      </c>
      <c r="AT295" s="201" t="s">
        <v>69</v>
      </c>
      <c r="AU295" s="201" t="s">
        <v>78</v>
      </c>
      <c r="AY295" s="200" t="s">
        <v>134</v>
      </c>
      <c r="BK295" s="202">
        <f>SUM(BK296:BK310)</f>
        <v>0</v>
      </c>
    </row>
    <row r="296" s="2" customFormat="1" ht="24.15" customHeight="1">
      <c r="A296" s="39"/>
      <c r="B296" s="40"/>
      <c r="C296" s="205" t="s">
        <v>442</v>
      </c>
      <c r="D296" s="205" t="s">
        <v>136</v>
      </c>
      <c r="E296" s="206" t="s">
        <v>603</v>
      </c>
      <c r="F296" s="207" t="s">
        <v>604</v>
      </c>
      <c r="G296" s="208" t="s">
        <v>228</v>
      </c>
      <c r="H296" s="209">
        <v>24.620000000000001</v>
      </c>
      <c r="I296" s="210"/>
      <c r="J296" s="211">
        <f>ROUND(I296*H296,2)</f>
        <v>0</v>
      </c>
      <c r="K296" s="207" t="s">
        <v>140</v>
      </c>
      <c r="L296" s="45"/>
      <c r="M296" s="212" t="s">
        <v>19</v>
      </c>
      <c r="N296" s="213" t="s">
        <v>41</v>
      </c>
      <c r="O296" s="85"/>
      <c r="P296" s="214">
        <f>O296*H296</f>
        <v>0</v>
      </c>
      <c r="Q296" s="214">
        <v>8.0000000000000007E-05</v>
      </c>
      <c r="R296" s="214">
        <f>Q296*H296</f>
        <v>0.0019696000000000002</v>
      </c>
      <c r="S296" s="214">
        <v>0</v>
      </c>
      <c r="T296" s="215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16" t="s">
        <v>442</v>
      </c>
      <c r="AT296" s="216" t="s">
        <v>136</v>
      </c>
      <c r="AU296" s="216" t="s">
        <v>80</v>
      </c>
      <c r="AY296" s="18" t="s">
        <v>134</v>
      </c>
      <c r="BE296" s="217">
        <f>IF(N296="základní",J296,0)</f>
        <v>0</v>
      </c>
      <c r="BF296" s="217">
        <f>IF(N296="snížená",J296,0)</f>
        <v>0</v>
      </c>
      <c r="BG296" s="217">
        <f>IF(N296="zákl. přenesená",J296,0)</f>
        <v>0</v>
      </c>
      <c r="BH296" s="217">
        <f>IF(N296="sníž. přenesená",J296,0)</f>
        <v>0</v>
      </c>
      <c r="BI296" s="217">
        <f>IF(N296="nulová",J296,0)</f>
        <v>0</v>
      </c>
      <c r="BJ296" s="18" t="s">
        <v>78</v>
      </c>
      <c r="BK296" s="217">
        <f>ROUND(I296*H296,2)</f>
        <v>0</v>
      </c>
      <c r="BL296" s="18" t="s">
        <v>442</v>
      </c>
      <c r="BM296" s="216" t="s">
        <v>605</v>
      </c>
    </row>
    <row r="297" s="13" customFormat="1">
      <c r="A297" s="13"/>
      <c r="B297" s="218"/>
      <c r="C297" s="219"/>
      <c r="D297" s="220" t="s">
        <v>143</v>
      </c>
      <c r="E297" s="221" t="s">
        <v>19</v>
      </c>
      <c r="F297" s="222" t="s">
        <v>606</v>
      </c>
      <c r="G297" s="219"/>
      <c r="H297" s="223">
        <v>23.899999999999999</v>
      </c>
      <c r="I297" s="224"/>
      <c r="J297" s="219"/>
      <c r="K297" s="219"/>
      <c r="L297" s="225"/>
      <c r="M297" s="226"/>
      <c r="N297" s="227"/>
      <c r="O297" s="227"/>
      <c r="P297" s="227"/>
      <c r="Q297" s="227"/>
      <c r="R297" s="227"/>
      <c r="S297" s="227"/>
      <c r="T297" s="22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29" t="s">
        <v>143</v>
      </c>
      <c r="AU297" s="229" t="s">
        <v>80</v>
      </c>
      <c r="AV297" s="13" t="s">
        <v>80</v>
      </c>
      <c r="AW297" s="13" t="s">
        <v>32</v>
      </c>
      <c r="AX297" s="13" t="s">
        <v>70</v>
      </c>
      <c r="AY297" s="229" t="s">
        <v>134</v>
      </c>
    </row>
    <row r="298" s="13" customFormat="1">
      <c r="A298" s="13"/>
      <c r="B298" s="218"/>
      <c r="C298" s="219"/>
      <c r="D298" s="220" t="s">
        <v>143</v>
      </c>
      <c r="E298" s="221" t="s">
        <v>19</v>
      </c>
      <c r="F298" s="222" t="s">
        <v>607</v>
      </c>
      <c r="G298" s="219"/>
      <c r="H298" s="223">
        <v>0.71999999999999997</v>
      </c>
      <c r="I298" s="224"/>
      <c r="J298" s="219"/>
      <c r="K298" s="219"/>
      <c r="L298" s="225"/>
      <c r="M298" s="226"/>
      <c r="N298" s="227"/>
      <c r="O298" s="227"/>
      <c r="P298" s="227"/>
      <c r="Q298" s="227"/>
      <c r="R298" s="227"/>
      <c r="S298" s="227"/>
      <c r="T298" s="228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29" t="s">
        <v>143</v>
      </c>
      <c r="AU298" s="229" t="s">
        <v>80</v>
      </c>
      <c r="AV298" s="13" t="s">
        <v>80</v>
      </c>
      <c r="AW298" s="13" t="s">
        <v>32</v>
      </c>
      <c r="AX298" s="13" t="s">
        <v>70</v>
      </c>
      <c r="AY298" s="229" t="s">
        <v>134</v>
      </c>
    </row>
    <row r="299" s="14" customFormat="1">
      <c r="A299" s="14"/>
      <c r="B299" s="240"/>
      <c r="C299" s="241"/>
      <c r="D299" s="220" t="s">
        <v>143</v>
      </c>
      <c r="E299" s="242" t="s">
        <v>19</v>
      </c>
      <c r="F299" s="243" t="s">
        <v>216</v>
      </c>
      <c r="G299" s="241"/>
      <c r="H299" s="244">
        <v>24.619999999999997</v>
      </c>
      <c r="I299" s="245"/>
      <c r="J299" s="241"/>
      <c r="K299" s="241"/>
      <c r="L299" s="246"/>
      <c r="M299" s="247"/>
      <c r="N299" s="248"/>
      <c r="O299" s="248"/>
      <c r="P299" s="248"/>
      <c r="Q299" s="248"/>
      <c r="R299" s="248"/>
      <c r="S299" s="248"/>
      <c r="T299" s="249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0" t="s">
        <v>143</v>
      </c>
      <c r="AU299" s="250" t="s">
        <v>80</v>
      </c>
      <c r="AV299" s="14" t="s">
        <v>141</v>
      </c>
      <c r="AW299" s="14" t="s">
        <v>32</v>
      </c>
      <c r="AX299" s="14" t="s">
        <v>78</v>
      </c>
      <c r="AY299" s="250" t="s">
        <v>134</v>
      </c>
    </row>
    <row r="300" s="2" customFormat="1" ht="14.4" customHeight="1">
      <c r="A300" s="39"/>
      <c r="B300" s="40"/>
      <c r="C300" s="205" t="s">
        <v>608</v>
      </c>
      <c r="D300" s="205" t="s">
        <v>136</v>
      </c>
      <c r="E300" s="206" t="s">
        <v>609</v>
      </c>
      <c r="F300" s="207" t="s">
        <v>610</v>
      </c>
      <c r="G300" s="208" t="s">
        <v>228</v>
      </c>
      <c r="H300" s="209">
        <v>24.620000000000001</v>
      </c>
      <c r="I300" s="210"/>
      <c r="J300" s="211">
        <f>ROUND(I300*H300,2)</f>
        <v>0</v>
      </c>
      <c r="K300" s="207" t="s">
        <v>140</v>
      </c>
      <c r="L300" s="45"/>
      <c r="M300" s="212" t="s">
        <v>19</v>
      </c>
      <c r="N300" s="213" t="s">
        <v>41</v>
      </c>
      <c r="O300" s="85"/>
      <c r="P300" s="214">
        <f>O300*H300</f>
        <v>0</v>
      </c>
      <c r="Q300" s="214">
        <v>0.00013999999999999999</v>
      </c>
      <c r="R300" s="214">
        <f>Q300*H300</f>
        <v>0.0034467999999999999</v>
      </c>
      <c r="S300" s="214">
        <v>0</v>
      </c>
      <c r="T300" s="215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16" t="s">
        <v>442</v>
      </c>
      <c r="AT300" s="216" t="s">
        <v>136</v>
      </c>
      <c r="AU300" s="216" t="s">
        <v>80</v>
      </c>
      <c r="AY300" s="18" t="s">
        <v>134</v>
      </c>
      <c r="BE300" s="217">
        <f>IF(N300="základní",J300,0)</f>
        <v>0</v>
      </c>
      <c r="BF300" s="217">
        <f>IF(N300="snížená",J300,0)</f>
        <v>0</v>
      </c>
      <c r="BG300" s="217">
        <f>IF(N300="zákl. přenesená",J300,0)</f>
        <v>0</v>
      </c>
      <c r="BH300" s="217">
        <f>IF(N300="sníž. přenesená",J300,0)</f>
        <v>0</v>
      </c>
      <c r="BI300" s="217">
        <f>IF(N300="nulová",J300,0)</f>
        <v>0</v>
      </c>
      <c r="BJ300" s="18" t="s">
        <v>78</v>
      </c>
      <c r="BK300" s="217">
        <f>ROUND(I300*H300,2)</f>
        <v>0</v>
      </c>
      <c r="BL300" s="18" t="s">
        <v>442</v>
      </c>
      <c r="BM300" s="216" t="s">
        <v>611</v>
      </c>
    </row>
    <row r="301" s="13" customFormat="1">
      <c r="A301" s="13"/>
      <c r="B301" s="218"/>
      <c r="C301" s="219"/>
      <c r="D301" s="220" t="s">
        <v>143</v>
      </c>
      <c r="E301" s="221" t="s">
        <v>19</v>
      </c>
      <c r="F301" s="222" t="s">
        <v>606</v>
      </c>
      <c r="G301" s="219"/>
      <c r="H301" s="223">
        <v>23.899999999999999</v>
      </c>
      <c r="I301" s="224"/>
      <c r="J301" s="219"/>
      <c r="K301" s="219"/>
      <c r="L301" s="225"/>
      <c r="M301" s="226"/>
      <c r="N301" s="227"/>
      <c r="O301" s="227"/>
      <c r="P301" s="227"/>
      <c r="Q301" s="227"/>
      <c r="R301" s="227"/>
      <c r="S301" s="227"/>
      <c r="T301" s="228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29" t="s">
        <v>143</v>
      </c>
      <c r="AU301" s="229" t="s">
        <v>80</v>
      </c>
      <c r="AV301" s="13" t="s">
        <v>80</v>
      </c>
      <c r="AW301" s="13" t="s">
        <v>32</v>
      </c>
      <c r="AX301" s="13" t="s">
        <v>70</v>
      </c>
      <c r="AY301" s="229" t="s">
        <v>134</v>
      </c>
    </row>
    <row r="302" s="13" customFormat="1">
      <c r="A302" s="13"/>
      <c r="B302" s="218"/>
      <c r="C302" s="219"/>
      <c r="D302" s="220" t="s">
        <v>143</v>
      </c>
      <c r="E302" s="221" t="s">
        <v>19</v>
      </c>
      <c r="F302" s="222" t="s">
        <v>607</v>
      </c>
      <c r="G302" s="219"/>
      <c r="H302" s="223">
        <v>0.71999999999999997</v>
      </c>
      <c r="I302" s="224"/>
      <c r="J302" s="219"/>
      <c r="K302" s="219"/>
      <c r="L302" s="225"/>
      <c r="M302" s="226"/>
      <c r="N302" s="227"/>
      <c r="O302" s="227"/>
      <c r="P302" s="227"/>
      <c r="Q302" s="227"/>
      <c r="R302" s="227"/>
      <c r="S302" s="227"/>
      <c r="T302" s="228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29" t="s">
        <v>143</v>
      </c>
      <c r="AU302" s="229" t="s">
        <v>80</v>
      </c>
      <c r="AV302" s="13" t="s">
        <v>80</v>
      </c>
      <c r="AW302" s="13" t="s">
        <v>32</v>
      </c>
      <c r="AX302" s="13" t="s">
        <v>70</v>
      </c>
      <c r="AY302" s="229" t="s">
        <v>134</v>
      </c>
    </row>
    <row r="303" s="14" customFormat="1">
      <c r="A303" s="14"/>
      <c r="B303" s="240"/>
      <c r="C303" s="241"/>
      <c r="D303" s="220" t="s">
        <v>143</v>
      </c>
      <c r="E303" s="242" t="s">
        <v>19</v>
      </c>
      <c r="F303" s="243" t="s">
        <v>216</v>
      </c>
      <c r="G303" s="241"/>
      <c r="H303" s="244">
        <v>24.619999999999997</v>
      </c>
      <c r="I303" s="245"/>
      <c r="J303" s="241"/>
      <c r="K303" s="241"/>
      <c r="L303" s="246"/>
      <c r="M303" s="247"/>
      <c r="N303" s="248"/>
      <c r="O303" s="248"/>
      <c r="P303" s="248"/>
      <c r="Q303" s="248"/>
      <c r="R303" s="248"/>
      <c r="S303" s="248"/>
      <c r="T303" s="249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0" t="s">
        <v>143</v>
      </c>
      <c r="AU303" s="250" t="s">
        <v>80</v>
      </c>
      <c r="AV303" s="14" t="s">
        <v>141</v>
      </c>
      <c r="AW303" s="14" t="s">
        <v>32</v>
      </c>
      <c r="AX303" s="14" t="s">
        <v>78</v>
      </c>
      <c r="AY303" s="250" t="s">
        <v>134</v>
      </c>
    </row>
    <row r="304" s="2" customFormat="1" ht="14.4" customHeight="1">
      <c r="A304" s="39"/>
      <c r="B304" s="40"/>
      <c r="C304" s="205" t="s">
        <v>612</v>
      </c>
      <c r="D304" s="205" t="s">
        <v>136</v>
      </c>
      <c r="E304" s="206" t="s">
        <v>613</v>
      </c>
      <c r="F304" s="207" t="s">
        <v>614</v>
      </c>
      <c r="G304" s="208" t="s">
        <v>228</v>
      </c>
      <c r="H304" s="209">
        <v>23.899999999999999</v>
      </c>
      <c r="I304" s="210"/>
      <c r="J304" s="211">
        <f>ROUND(I304*H304,2)</f>
        <v>0</v>
      </c>
      <c r="K304" s="207" t="s">
        <v>140</v>
      </c>
      <c r="L304" s="45"/>
      <c r="M304" s="212" t="s">
        <v>19</v>
      </c>
      <c r="N304" s="213" t="s">
        <v>41</v>
      </c>
      <c r="O304" s="85"/>
      <c r="P304" s="214">
        <f>O304*H304</f>
        <v>0</v>
      </c>
      <c r="Q304" s="214">
        <v>0.00013999999999999999</v>
      </c>
      <c r="R304" s="214">
        <f>Q304*H304</f>
        <v>0.0033459999999999996</v>
      </c>
      <c r="S304" s="214">
        <v>0</v>
      </c>
      <c r="T304" s="215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16" t="s">
        <v>442</v>
      </c>
      <c r="AT304" s="216" t="s">
        <v>136</v>
      </c>
      <c r="AU304" s="216" t="s">
        <v>80</v>
      </c>
      <c r="AY304" s="18" t="s">
        <v>134</v>
      </c>
      <c r="BE304" s="217">
        <f>IF(N304="základní",J304,0)</f>
        <v>0</v>
      </c>
      <c r="BF304" s="217">
        <f>IF(N304="snížená",J304,0)</f>
        <v>0</v>
      </c>
      <c r="BG304" s="217">
        <f>IF(N304="zákl. přenesená",J304,0)</f>
        <v>0</v>
      </c>
      <c r="BH304" s="217">
        <f>IF(N304="sníž. přenesená",J304,0)</f>
        <v>0</v>
      </c>
      <c r="BI304" s="217">
        <f>IF(N304="nulová",J304,0)</f>
        <v>0</v>
      </c>
      <c r="BJ304" s="18" t="s">
        <v>78</v>
      </c>
      <c r="BK304" s="217">
        <f>ROUND(I304*H304,2)</f>
        <v>0</v>
      </c>
      <c r="BL304" s="18" t="s">
        <v>442</v>
      </c>
      <c r="BM304" s="216" t="s">
        <v>615</v>
      </c>
    </row>
    <row r="305" s="2" customFormat="1" ht="14.4" customHeight="1">
      <c r="A305" s="39"/>
      <c r="B305" s="40"/>
      <c r="C305" s="205" t="s">
        <v>616</v>
      </c>
      <c r="D305" s="205" t="s">
        <v>136</v>
      </c>
      <c r="E305" s="206" t="s">
        <v>617</v>
      </c>
      <c r="F305" s="207" t="s">
        <v>618</v>
      </c>
      <c r="G305" s="208" t="s">
        <v>228</v>
      </c>
      <c r="H305" s="209">
        <v>23.899999999999999</v>
      </c>
      <c r="I305" s="210"/>
      <c r="J305" s="211">
        <f>ROUND(I305*H305,2)</f>
        <v>0</v>
      </c>
      <c r="K305" s="207" t="s">
        <v>140</v>
      </c>
      <c r="L305" s="45"/>
      <c r="M305" s="212" t="s">
        <v>19</v>
      </c>
      <c r="N305" s="213" t="s">
        <v>41</v>
      </c>
      <c r="O305" s="85"/>
      <c r="P305" s="214">
        <f>O305*H305</f>
        <v>0</v>
      </c>
      <c r="Q305" s="214">
        <v>0.00013999999999999999</v>
      </c>
      <c r="R305" s="214">
        <f>Q305*H305</f>
        <v>0.0033459999999999996</v>
      </c>
      <c r="S305" s="214">
        <v>0</v>
      </c>
      <c r="T305" s="215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16" t="s">
        <v>442</v>
      </c>
      <c r="AT305" s="216" t="s">
        <v>136</v>
      </c>
      <c r="AU305" s="216" t="s">
        <v>80</v>
      </c>
      <c r="AY305" s="18" t="s">
        <v>134</v>
      </c>
      <c r="BE305" s="217">
        <f>IF(N305="základní",J305,0)</f>
        <v>0</v>
      </c>
      <c r="BF305" s="217">
        <f>IF(N305="snížená",J305,0)</f>
        <v>0</v>
      </c>
      <c r="BG305" s="217">
        <f>IF(N305="zákl. přenesená",J305,0)</f>
        <v>0</v>
      </c>
      <c r="BH305" s="217">
        <f>IF(N305="sníž. přenesená",J305,0)</f>
        <v>0</v>
      </c>
      <c r="BI305" s="217">
        <f>IF(N305="nulová",J305,0)</f>
        <v>0</v>
      </c>
      <c r="BJ305" s="18" t="s">
        <v>78</v>
      </c>
      <c r="BK305" s="217">
        <f>ROUND(I305*H305,2)</f>
        <v>0</v>
      </c>
      <c r="BL305" s="18" t="s">
        <v>442</v>
      </c>
      <c r="BM305" s="216" t="s">
        <v>619</v>
      </c>
    </row>
    <row r="306" s="2" customFormat="1" ht="24.15" customHeight="1">
      <c r="A306" s="39"/>
      <c r="B306" s="40"/>
      <c r="C306" s="205" t="s">
        <v>620</v>
      </c>
      <c r="D306" s="205" t="s">
        <v>136</v>
      </c>
      <c r="E306" s="206" t="s">
        <v>621</v>
      </c>
      <c r="F306" s="207" t="s">
        <v>622</v>
      </c>
      <c r="G306" s="208" t="s">
        <v>228</v>
      </c>
      <c r="H306" s="209">
        <v>2.7040000000000002</v>
      </c>
      <c r="I306" s="210"/>
      <c r="J306" s="211">
        <f>ROUND(I306*H306,2)</f>
        <v>0</v>
      </c>
      <c r="K306" s="207" t="s">
        <v>140</v>
      </c>
      <c r="L306" s="45"/>
      <c r="M306" s="212" t="s">
        <v>19</v>
      </c>
      <c r="N306" s="213" t="s">
        <v>41</v>
      </c>
      <c r="O306" s="85"/>
      <c r="P306" s="214">
        <f>O306*H306</f>
        <v>0</v>
      </c>
      <c r="Q306" s="214">
        <v>8.0000000000000007E-05</v>
      </c>
      <c r="R306" s="214">
        <f>Q306*H306</f>
        <v>0.00021632000000000004</v>
      </c>
      <c r="S306" s="214">
        <v>0</v>
      </c>
      <c r="T306" s="215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16" t="s">
        <v>442</v>
      </c>
      <c r="AT306" s="216" t="s">
        <v>136</v>
      </c>
      <c r="AU306" s="216" t="s">
        <v>80</v>
      </c>
      <c r="AY306" s="18" t="s">
        <v>134</v>
      </c>
      <c r="BE306" s="217">
        <f>IF(N306="základní",J306,0)</f>
        <v>0</v>
      </c>
      <c r="BF306" s="217">
        <f>IF(N306="snížená",J306,0)</f>
        <v>0</v>
      </c>
      <c r="BG306" s="217">
        <f>IF(N306="zákl. přenesená",J306,0)</f>
        <v>0</v>
      </c>
      <c r="BH306" s="217">
        <f>IF(N306="sníž. přenesená",J306,0)</f>
        <v>0</v>
      </c>
      <c r="BI306" s="217">
        <f>IF(N306="nulová",J306,0)</f>
        <v>0</v>
      </c>
      <c r="BJ306" s="18" t="s">
        <v>78</v>
      </c>
      <c r="BK306" s="217">
        <f>ROUND(I306*H306,2)</f>
        <v>0</v>
      </c>
      <c r="BL306" s="18" t="s">
        <v>442</v>
      </c>
      <c r="BM306" s="216" t="s">
        <v>623</v>
      </c>
    </row>
    <row r="307" s="13" customFormat="1">
      <c r="A307" s="13"/>
      <c r="B307" s="218"/>
      <c r="C307" s="219"/>
      <c r="D307" s="220" t="s">
        <v>143</v>
      </c>
      <c r="E307" s="221" t="s">
        <v>19</v>
      </c>
      <c r="F307" s="222" t="s">
        <v>624</v>
      </c>
      <c r="G307" s="219"/>
      <c r="H307" s="223">
        <v>2.7040000000000002</v>
      </c>
      <c r="I307" s="224"/>
      <c r="J307" s="219"/>
      <c r="K307" s="219"/>
      <c r="L307" s="225"/>
      <c r="M307" s="226"/>
      <c r="N307" s="227"/>
      <c r="O307" s="227"/>
      <c r="P307" s="227"/>
      <c r="Q307" s="227"/>
      <c r="R307" s="227"/>
      <c r="S307" s="227"/>
      <c r="T307" s="228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29" t="s">
        <v>143</v>
      </c>
      <c r="AU307" s="229" t="s">
        <v>80</v>
      </c>
      <c r="AV307" s="13" t="s">
        <v>80</v>
      </c>
      <c r="AW307" s="13" t="s">
        <v>32</v>
      </c>
      <c r="AX307" s="13" t="s">
        <v>78</v>
      </c>
      <c r="AY307" s="229" t="s">
        <v>134</v>
      </c>
    </row>
    <row r="308" s="2" customFormat="1" ht="14.4" customHeight="1">
      <c r="A308" s="39"/>
      <c r="B308" s="40"/>
      <c r="C308" s="205" t="s">
        <v>625</v>
      </c>
      <c r="D308" s="205" t="s">
        <v>136</v>
      </c>
      <c r="E308" s="206" t="s">
        <v>626</v>
      </c>
      <c r="F308" s="207" t="s">
        <v>627</v>
      </c>
      <c r="G308" s="208" t="s">
        <v>228</v>
      </c>
      <c r="H308" s="209">
        <v>2.7040000000000002</v>
      </c>
      <c r="I308" s="210"/>
      <c r="J308" s="211">
        <f>ROUND(I308*H308,2)</f>
        <v>0</v>
      </c>
      <c r="K308" s="207" t="s">
        <v>140</v>
      </c>
      <c r="L308" s="45"/>
      <c r="M308" s="212" t="s">
        <v>19</v>
      </c>
      <c r="N308" s="213" t="s">
        <v>41</v>
      </c>
      <c r="O308" s="85"/>
      <c r="P308" s="214">
        <f>O308*H308</f>
        <v>0</v>
      </c>
      <c r="Q308" s="214">
        <v>0.00013999999999999999</v>
      </c>
      <c r="R308" s="214">
        <f>Q308*H308</f>
        <v>0.00037856000000000001</v>
      </c>
      <c r="S308" s="214">
        <v>0</v>
      </c>
      <c r="T308" s="215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16" t="s">
        <v>442</v>
      </c>
      <c r="AT308" s="216" t="s">
        <v>136</v>
      </c>
      <c r="AU308" s="216" t="s">
        <v>80</v>
      </c>
      <c r="AY308" s="18" t="s">
        <v>134</v>
      </c>
      <c r="BE308" s="217">
        <f>IF(N308="základní",J308,0)</f>
        <v>0</v>
      </c>
      <c r="BF308" s="217">
        <f>IF(N308="snížená",J308,0)</f>
        <v>0</v>
      </c>
      <c r="BG308" s="217">
        <f>IF(N308="zákl. přenesená",J308,0)</f>
        <v>0</v>
      </c>
      <c r="BH308" s="217">
        <f>IF(N308="sníž. přenesená",J308,0)</f>
        <v>0</v>
      </c>
      <c r="BI308" s="217">
        <f>IF(N308="nulová",J308,0)</f>
        <v>0</v>
      </c>
      <c r="BJ308" s="18" t="s">
        <v>78</v>
      </c>
      <c r="BK308" s="217">
        <f>ROUND(I308*H308,2)</f>
        <v>0</v>
      </c>
      <c r="BL308" s="18" t="s">
        <v>442</v>
      </c>
      <c r="BM308" s="216" t="s">
        <v>628</v>
      </c>
    </row>
    <row r="309" s="2" customFormat="1" ht="14.4" customHeight="1">
      <c r="A309" s="39"/>
      <c r="B309" s="40"/>
      <c r="C309" s="205" t="s">
        <v>629</v>
      </c>
      <c r="D309" s="205" t="s">
        <v>136</v>
      </c>
      <c r="E309" s="206" t="s">
        <v>630</v>
      </c>
      <c r="F309" s="207" t="s">
        <v>631</v>
      </c>
      <c r="G309" s="208" t="s">
        <v>228</v>
      </c>
      <c r="H309" s="209">
        <v>2.7040000000000002</v>
      </c>
      <c r="I309" s="210"/>
      <c r="J309" s="211">
        <f>ROUND(I309*H309,2)</f>
        <v>0</v>
      </c>
      <c r="K309" s="207" t="s">
        <v>140</v>
      </c>
      <c r="L309" s="45"/>
      <c r="M309" s="212" t="s">
        <v>19</v>
      </c>
      <c r="N309" s="213" t="s">
        <v>41</v>
      </c>
      <c r="O309" s="85"/>
      <c r="P309" s="214">
        <f>O309*H309</f>
        <v>0</v>
      </c>
      <c r="Q309" s="214">
        <v>0.00012999999999999999</v>
      </c>
      <c r="R309" s="214">
        <f>Q309*H309</f>
        <v>0.00035151999999999997</v>
      </c>
      <c r="S309" s="214">
        <v>0</v>
      </c>
      <c r="T309" s="215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16" t="s">
        <v>442</v>
      </c>
      <c r="AT309" s="216" t="s">
        <v>136</v>
      </c>
      <c r="AU309" s="216" t="s">
        <v>80</v>
      </c>
      <c r="AY309" s="18" t="s">
        <v>134</v>
      </c>
      <c r="BE309" s="217">
        <f>IF(N309="základní",J309,0)</f>
        <v>0</v>
      </c>
      <c r="BF309" s="217">
        <f>IF(N309="snížená",J309,0)</f>
        <v>0</v>
      </c>
      <c r="BG309" s="217">
        <f>IF(N309="zákl. přenesená",J309,0)</f>
        <v>0</v>
      </c>
      <c r="BH309" s="217">
        <f>IF(N309="sníž. přenesená",J309,0)</f>
        <v>0</v>
      </c>
      <c r="BI309" s="217">
        <f>IF(N309="nulová",J309,0)</f>
        <v>0</v>
      </c>
      <c r="BJ309" s="18" t="s">
        <v>78</v>
      </c>
      <c r="BK309" s="217">
        <f>ROUND(I309*H309,2)</f>
        <v>0</v>
      </c>
      <c r="BL309" s="18" t="s">
        <v>442</v>
      </c>
      <c r="BM309" s="216" t="s">
        <v>632</v>
      </c>
    </row>
    <row r="310" s="2" customFormat="1" ht="14.4" customHeight="1">
      <c r="A310" s="39"/>
      <c r="B310" s="40"/>
      <c r="C310" s="205" t="s">
        <v>462</v>
      </c>
      <c r="D310" s="205" t="s">
        <v>136</v>
      </c>
      <c r="E310" s="206" t="s">
        <v>633</v>
      </c>
      <c r="F310" s="207" t="s">
        <v>634</v>
      </c>
      <c r="G310" s="208" t="s">
        <v>228</v>
      </c>
      <c r="H310" s="209">
        <v>2.7040000000000002</v>
      </c>
      <c r="I310" s="210"/>
      <c r="J310" s="211">
        <f>ROUND(I310*H310,2)</f>
        <v>0</v>
      </c>
      <c r="K310" s="207" t="s">
        <v>140</v>
      </c>
      <c r="L310" s="45"/>
      <c r="M310" s="212" t="s">
        <v>19</v>
      </c>
      <c r="N310" s="213" t="s">
        <v>41</v>
      </c>
      <c r="O310" s="85"/>
      <c r="P310" s="214">
        <f>O310*H310</f>
        <v>0</v>
      </c>
      <c r="Q310" s="214">
        <v>0.00012999999999999999</v>
      </c>
      <c r="R310" s="214">
        <f>Q310*H310</f>
        <v>0.00035151999999999997</v>
      </c>
      <c r="S310" s="214">
        <v>0</v>
      </c>
      <c r="T310" s="215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16" t="s">
        <v>442</v>
      </c>
      <c r="AT310" s="216" t="s">
        <v>136</v>
      </c>
      <c r="AU310" s="216" t="s">
        <v>80</v>
      </c>
      <c r="AY310" s="18" t="s">
        <v>134</v>
      </c>
      <c r="BE310" s="217">
        <f>IF(N310="základní",J310,0)</f>
        <v>0</v>
      </c>
      <c r="BF310" s="217">
        <f>IF(N310="snížená",J310,0)</f>
        <v>0</v>
      </c>
      <c r="BG310" s="217">
        <f>IF(N310="zákl. přenesená",J310,0)</f>
        <v>0</v>
      </c>
      <c r="BH310" s="217">
        <f>IF(N310="sníž. přenesená",J310,0)</f>
        <v>0</v>
      </c>
      <c r="BI310" s="217">
        <f>IF(N310="nulová",J310,0)</f>
        <v>0</v>
      </c>
      <c r="BJ310" s="18" t="s">
        <v>78</v>
      </c>
      <c r="BK310" s="217">
        <f>ROUND(I310*H310,2)</f>
        <v>0</v>
      </c>
      <c r="BL310" s="18" t="s">
        <v>442</v>
      </c>
      <c r="BM310" s="216" t="s">
        <v>635</v>
      </c>
    </row>
    <row r="311" s="12" customFormat="1" ht="22.8" customHeight="1">
      <c r="A311" s="12"/>
      <c r="B311" s="189"/>
      <c r="C311" s="190"/>
      <c r="D311" s="191" t="s">
        <v>69</v>
      </c>
      <c r="E311" s="203" t="s">
        <v>636</v>
      </c>
      <c r="F311" s="203" t="s">
        <v>637</v>
      </c>
      <c r="G311" s="190"/>
      <c r="H311" s="190"/>
      <c r="I311" s="193"/>
      <c r="J311" s="204">
        <f>BK311</f>
        <v>0</v>
      </c>
      <c r="K311" s="190"/>
      <c r="L311" s="195"/>
      <c r="M311" s="196"/>
      <c r="N311" s="197"/>
      <c r="O311" s="197"/>
      <c r="P311" s="198">
        <f>SUM(P312:P314)</f>
        <v>0</v>
      </c>
      <c r="Q311" s="197"/>
      <c r="R311" s="198">
        <f>SUM(R312:R314)</f>
        <v>0.0033</v>
      </c>
      <c r="S311" s="197"/>
      <c r="T311" s="199">
        <f>SUM(T312:T314)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00" t="s">
        <v>80</v>
      </c>
      <c r="AT311" s="201" t="s">
        <v>69</v>
      </c>
      <c r="AU311" s="201" t="s">
        <v>78</v>
      </c>
      <c r="AY311" s="200" t="s">
        <v>134</v>
      </c>
      <c r="BK311" s="202">
        <f>SUM(BK312:BK314)</f>
        <v>0</v>
      </c>
    </row>
    <row r="312" s="2" customFormat="1" ht="14.4" customHeight="1">
      <c r="A312" s="39"/>
      <c r="B312" s="40"/>
      <c r="C312" s="205" t="s">
        <v>638</v>
      </c>
      <c r="D312" s="205" t="s">
        <v>136</v>
      </c>
      <c r="E312" s="206" t="s">
        <v>639</v>
      </c>
      <c r="F312" s="207" t="s">
        <v>640</v>
      </c>
      <c r="G312" s="208" t="s">
        <v>228</v>
      </c>
      <c r="H312" s="209">
        <v>10</v>
      </c>
      <c r="I312" s="210"/>
      <c r="J312" s="211">
        <f>ROUND(I312*H312,2)</f>
        <v>0</v>
      </c>
      <c r="K312" s="207" t="s">
        <v>140</v>
      </c>
      <c r="L312" s="45"/>
      <c r="M312" s="212" t="s">
        <v>19</v>
      </c>
      <c r="N312" s="213" t="s">
        <v>41</v>
      </c>
      <c r="O312" s="85"/>
      <c r="P312" s="214">
        <f>O312*H312</f>
        <v>0</v>
      </c>
      <c r="Q312" s="214">
        <v>0.00020000000000000001</v>
      </c>
      <c r="R312" s="214">
        <f>Q312*H312</f>
        <v>0.002</v>
      </c>
      <c r="S312" s="214">
        <v>0</v>
      </c>
      <c r="T312" s="215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16" t="s">
        <v>442</v>
      </c>
      <c r="AT312" s="216" t="s">
        <v>136</v>
      </c>
      <c r="AU312" s="216" t="s">
        <v>80</v>
      </c>
      <c r="AY312" s="18" t="s">
        <v>134</v>
      </c>
      <c r="BE312" s="217">
        <f>IF(N312="základní",J312,0)</f>
        <v>0</v>
      </c>
      <c r="BF312" s="217">
        <f>IF(N312="snížená",J312,0)</f>
        <v>0</v>
      </c>
      <c r="BG312" s="217">
        <f>IF(N312="zákl. přenesená",J312,0)</f>
        <v>0</v>
      </c>
      <c r="BH312" s="217">
        <f>IF(N312="sníž. přenesená",J312,0)</f>
        <v>0</v>
      </c>
      <c r="BI312" s="217">
        <f>IF(N312="nulová",J312,0)</f>
        <v>0</v>
      </c>
      <c r="BJ312" s="18" t="s">
        <v>78</v>
      </c>
      <c r="BK312" s="217">
        <f>ROUND(I312*H312,2)</f>
        <v>0</v>
      </c>
      <c r="BL312" s="18" t="s">
        <v>442</v>
      </c>
      <c r="BM312" s="216" t="s">
        <v>641</v>
      </c>
    </row>
    <row r="313" s="13" customFormat="1">
      <c r="A313" s="13"/>
      <c r="B313" s="218"/>
      <c r="C313" s="219"/>
      <c r="D313" s="220" t="s">
        <v>143</v>
      </c>
      <c r="E313" s="221" t="s">
        <v>19</v>
      </c>
      <c r="F313" s="222" t="s">
        <v>642</v>
      </c>
      <c r="G313" s="219"/>
      <c r="H313" s="223">
        <v>10</v>
      </c>
      <c r="I313" s="224"/>
      <c r="J313" s="219"/>
      <c r="K313" s="219"/>
      <c r="L313" s="225"/>
      <c r="M313" s="226"/>
      <c r="N313" s="227"/>
      <c r="O313" s="227"/>
      <c r="P313" s="227"/>
      <c r="Q313" s="227"/>
      <c r="R313" s="227"/>
      <c r="S313" s="227"/>
      <c r="T313" s="228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29" t="s">
        <v>143</v>
      </c>
      <c r="AU313" s="229" t="s">
        <v>80</v>
      </c>
      <c r="AV313" s="13" t="s">
        <v>80</v>
      </c>
      <c r="AW313" s="13" t="s">
        <v>32</v>
      </c>
      <c r="AX313" s="13" t="s">
        <v>78</v>
      </c>
      <c r="AY313" s="229" t="s">
        <v>134</v>
      </c>
    </row>
    <row r="314" s="2" customFormat="1" ht="24.15" customHeight="1">
      <c r="A314" s="39"/>
      <c r="B314" s="40"/>
      <c r="C314" s="205" t="s">
        <v>643</v>
      </c>
      <c r="D314" s="205" t="s">
        <v>136</v>
      </c>
      <c r="E314" s="206" t="s">
        <v>644</v>
      </c>
      <c r="F314" s="207" t="s">
        <v>645</v>
      </c>
      <c r="G314" s="208" t="s">
        <v>228</v>
      </c>
      <c r="H314" s="209">
        <v>10</v>
      </c>
      <c r="I314" s="210"/>
      <c r="J314" s="211">
        <f>ROUND(I314*H314,2)</f>
        <v>0</v>
      </c>
      <c r="K314" s="207" t="s">
        <v>140</v>
      </c>
      <c r="L314" s="45"/>
      <c r="M314" s="212" t="s">
        <v>19</v>
      </c>
      <c r="N314" s="213" t="s">
        <v>41</v>
      </c>
      <c r="O314" s="85"/>
      <c r="P314" s="214">
        <f>O314*H314</f>
        <v>0</v>
      </c>
      <c r="Q314" s="214">
        <v>0.00012999999999999999</v>
      </c>
      <c r="R314" s="214">
        <f>Q314*H314</f>
        <v>0.0012999999999999999</v>
      </c>
      <c r="S314" s="214">
        <v>0</v>
      </c>
      <c r="T314" s="215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16" t="s">
        <v>442</v>
      </c>
      <c r="AT314" s="216" t="s">
        <v>136</v>
      </c>
      <c r="AU314" s="216" t="s">
        <v>80</v>
      </c>
      <c r="AY314" s="18" t="s">
        <v>134</v>
      </c>
      <c r="BE314" s="217">
        <f>IF(N314="základní",J314,0)</f>
        <v>0</v>
      </c>
      <c r="BF314" s="217">
        <f>IF(N314="snížená",J314,0)</f>
        <v>0</v>
      </c>
      <c r="BG314" s="217">
        <f>IF(N314="zákl. přenesená",J314,0)</f>
        <v>0</v>
      </c>
      <c r="BH314" s="217">
        <f>IF(N314="sníž. přenesená",J314,0)</f>
        <v>0</v>
      </c>
      <c r="BI314" s="217">
        <f>IF(N314="nulová",J314,0)</f>
        <v>0</v>
      </c>
      <c r="BJ314" s="18" t="s">
        <v>78</v>
      </c>
      <c r="BK314" s="217">
        <f>ROUND(I314*H314,2)</f>
        <v>0</v>
      </c>
      <c r="BL314" s="18" t="s">
        <v>442</v>
      </c>
      <c r="BM314" s="216" t="s">
        <v>646</v>
      </c>
    </row>
    <row r="315" s="12" customFormat="1" ht="25.92" customHeight="1">
      <c r="A315" s="12"/>
      <c r="B315" s="189"/>
      <c r="C315" s="190"/>
      <c r="D315" s="191" t="s">
        <v>69</v>
      </c>
      <c r="E315" s="192" t="s">
        <v>647</v>
      </c>
      <c r="F315" s="192" t="s">
        <v>648</v>
      </c>
      <c r="G315" s="190"/>
      <c r="H315" s="190"/>
      <c r="I315" s="193"/>
      <c r="J315" s="194">
        <f>BK315</f>
        <v>0</v>
      </c>
      <c r="K315" s="190"/>
      <c r="L315" s="195"/>
      <c r="M315" s="196"/>
      <c r="N315" s="197"/>
      <c r="O315" s="197"/>
      <c r="P315" s="198">
        <f>P316</f>
        <v>0</v>
      </c>
      <c r="Q315" s="197"/>
      <c r="R315" s="198">
        <f>R316</f>
        <v>0</v>
      </c>
      <c r="S315" s="197"/>
      <c r="T315" s="199">
        <f>T316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00" t="s">
        <v>152</v>
      </c>
      <c r="AT315" s="201" t="s">
        <v>69</v>
      </c>
      <c r="AU315" s="201" t="s">
        <v>70</v>
      </c>
      <c r="AY315" s="200" t="s">
        <v>134</v>
      </c>
      <c r="BK315" s="202">
        <f>BK316</f>
        <v>0</v>
      </c>
    </row>
    <row r="316" s="12" customFormat="1" ht="22.8" customHeight="1">
      <c r="A316" s="12"/>
      <c r="B316" s="189"/>
      <c r="C316" s="190"/>
      <c r="D316" s="191" t="s">
        <v>69</v>
      </c>
      <c r="E316" s="203" t="s">
        <v>649</v>
      </c>
      <c r="F316" s="203" t="s">
        <v>650</v>
      </c>
      <c r="G316" s="190"/>
      <c r="H316" s="190"/>
      <c r="I316" s="193"/>
      <c r="J316" s="204">
        <f>BK316</f>
        <v>0</v>
      </c>
      <c r="K316" s="190"/>
      <c r="L316" s="195"/>
      <c r="M316" s="196"/>
      <c r="N316" s="197"/>
      <c r="O316" s="197"/>
      <c r="P316" s="198">
        <f>P317</f>
        <v>0</v>
      </c>
      <c r="Q316" s="197"/>
      <c r="R316" s="198">
        <f>R317</f>
        <v>0</v>
      </c>
      <c r="S316" s="197"/>
      <c r="T316" s="199">
        <f>T317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00" t="s">
        <v>152</v>
      </c>
      <c r="AT316" s="201" t="s">
        <v>69</v>
      </c>
      <c r="AU316" s="201" t="s">
        <v>78</v>
      </c>
      <c r="AY316" s="200" t="s">
        <v>134</v>
      </c>
      <c r="BK316" s="202">
        <f>BK317</f>
        <v>0</v>
      </c>
    </row>
    <row r="317" s="2" customFormat="1" ht="14.4" customHeight="1">
      <c r="A317" s="39"/>
      <c r="B317" s="40"/>
      <c r="C317" s="205" t="s">
        <v>651</v>
      </c>
      <c r="D317" s="205" t="s">
        <v>136</v>
      </c>
      <c r="E317" s="206" t="s">
        <v>652</v>
      </c>
      <c r="F317" s="207" t="s">
        <v>650</v>
      </c>
      <c r="G317" s="208" t="s">
        <v>653</v>
      </c>
      <c r="H317" s="209">
        <v>1</v>
      </c>
      <c r="I317" s="210"/>
      <c r="J317" s="211">
        <f>ROUND(I317*H317,2)</f>
        <v>0</v>
      </c>
      <c r="K317" s="207" t="s">
        <v>140</v>
      </c>
      <c r="L317" s="45"/>
      <c r="M317" s="261" t="s">
        <v>19</v>
      </c>
      <c r="N317" s="262" t="s">
        <v>41</v>
      </c>
      <c r="O317" s="263"/>
      <c r="P317" s="264">
        <f>O317*H317</f>
        <v>0</v>
      </c>
      <c r="Q317" s="264">
        <v>0</v>
      </c>
      <c r="R317" s="264">
        <f>Q317*H317</f>
        <v>0</v>
      </c>
      <c r="S317" s="264">
        <v>0</v>
      </c>
      <c r="T317" s="265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16" t="s">
        <v>654</v>
      </c>
      <c r="AT317" s="216" t="s">
        <v>136</v>
      </c>
      <c r="AU317" s="216" t="s">
        <v>80</v>
      </c>
      <c r="AY317" s="18" t="s">
        <v>134</v>
      </c>
      <c r="BE317" s="217">
        <f>IF(N317="základní",J317,0)</f>
        <v>0</v>
      </c>
      <c r="BF317" s="217">
        <f>IF(N317="snížená",J317,0)</f>
        <v>0</v>
      </c>
      <c r="BG317" s="217">
        <f>IF(N317="zákl. přenesená",J317,0)</f>
        <v>0</v>
      </c>
      <c r="BH317" s="217">
        <f>IF(N317="sníž. přenesená",J317,0)</f>
        <v>0</v>
      </c>
      <c r="BI317" s="217">
        <f>IF(N317="nulová",J317,0)</f>
        <v>0</v>
      </c>
      <c r="BJ317" s="18" t="s">
        <v>78</v>
      </c>
      <c r="BK317" s="217">
        <f>ROUND(I317*H317,2)</f>
        <v>0</v>
      </c>
      <c r="BL317" s="18" t="s">
        <v>654</v>
      </c>
      <c r="BM317" s="216" t="s">
        <v>655</v>
      </c>
    </row>
    <row r="318" s="2" customFormat="1" ht="6.96" customHeight="1">
      <c r="A318" s="39"/>
      <c r="B318" s="60"/>
      <c r="C318" s="61"/>
      <c r="D318" s="61"/>
      <c r="E318" s="61"/>
      <c r="F318" s="61"/>
      <c r="G318" s="61"/>
      <c r="H318" s="61"/>
      <c r="I318" s="61"/>
      <c r="J318" s="61"/>
      <c r="K318" s="61"/>
      <c r="L318" s="45"/>
      <c r="M318" s="39"/>
      <c r="O318" s="39"/>
      <c r="P318" s="39"/>
      <c r="Q318" s="39"/>
      <c r="R318" s="39"/>
      <c r="S318" s="39"/>
      <c r="T318" s="39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</row>
  </sheetData>
  <sheetProtection sheet="1" autoFilter="0" formatColumns="0" formatRows="0" objects="1" scenarios="1" spinCount="100000" saltValue="QxbqOywM166sP8vHi+A0AWRDJ0zT+k2Z16OM9jIMzdQpxxwDIqoppsGy/E4TrO7dsybzLc8M+W7u1tOCVRmE2A==" hashValue="9cPYTDDIarf62YznWHTeHVgLFqc1fveqF/Viv/AQg3Vmas955cyU91z4/tbMJtsDuU3ZQW2no/lt8AFEX+FOLg==" algorithmName="SHA-512" password="CC35"/>
  <autoFilter ref="C97:K317"/>
  <mergeCells count="9">
    <mergeCell ref="E7:H7"/>
    <mergeCell ref="E9:H9"/>
    <mergeCell ref="E18:H18"/>
    <mergeCell ref="E27:H27"/>
    <mergeCell ref="E48:H48"/>
    <mergeCell ref="E50:H50"/>
    <mergeCell ref="E88:H88"/>
    <mergeCell ref="E90:H9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80</v>
      </c>
    </row>
    <row r="4" s="1" customFormat="1" ht="24.96" customHeight="1">
      <c r="B4" s="21"/>
      <c r="D4" s="131" t="s">
        <v>93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Rekonstrukce vzduchotechniky kuchyně, havarijní stav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94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656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1.8.2020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34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145">
        <f>ROUND(J90,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38</v>
      </c>
      <c r="G32" s="39"/>
      <c r="H32" s="39"/>
      <c r="I32" s="146" t="s">
        <v>37</v>
      </c>
      <c r="J32" s="146" t="s">
        <v>39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40</v>
      </c>
      <c r="E33" s="133" t="s">
        <v>41</v>
      </c>
      <c r="F33" s="148">
        <f>ROUND((SUM(BE90:BE162)),  2)</f>
        <v>0</v>
      </c>
      <c r="G33" s="39"/>
      <c r="H33" s="39"/>
      <c r="I33" s="149">
        <v>0.20999999999999999</v>
      </c>
      <c r="J33" s="148">
        <f>ROUND(((SUM(BE90:BE162))*I33),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42</v>
      </c>
      <c r="F34" s="148">
        <f>ROUND((SUM(BF90:BF162)),  2)</f>
        <v>0</v>
      </c>
      <c r="G34" s="39"/>
      <c r="H34" s="39"/>
      <c r="I34" s="149">
        <v>0.14999999999999999</v>
      </c>
      <c r="J34" s="148">
        <f>ROUND(((SUM(BF90:BF162))*I34),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43</v>
      </c>
      <c r="F35" s="148">
        <f>ROUND((SUM(BG90:BG162)),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44</v>
      </c>
      <c r="F36" s="148">
        <f>ROUND((SUM(BH90:BH162)),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45</v>
      </c>
      <c r="F37" s="148">
        <f>ROUND((SUM(BI90:BI162)),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46</v>
      </c>
      <c r="E39" s="152"/>
      <c r="F39" s="152"/>
      <c r="G39" s="153" t="s">
        <v>47</v>
      </c>
      <c r="H39" s="154" t="s">
        <v>48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Rekonstrukce vzduchotechniky kuchyně, havarijní stav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94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04 - Zdravotechnika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Hustopeče u Brna</v>
      </c>
      <c r="G52" s="41"/>
      <c r="H52" s="41"/>
      <c r="I52" s="33" t="s">
        <v>23</v>
      </c>
      <c r="J52" s="73" t="str">
        <f>IF(J12="","",J12)</f>
        <v>1.8.2020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97</v>
      </c>
      <c r="D57" s="163"/>
      <c r="E57" s="163"/>
      <c r="F57" s="163"/>
      <c r="G57" s="163"/>
      <c r="H57" s="163"/>
      <c r="I57" s="163"/>
      <c r="J57" s="164" t="s">
        <v>98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68</v>
      </c>
      <c r="D59" s="41"/>
      <c r="E59" s="41"/>
      <c r="F59" s="41"/>
      <c r="G59" s="41"/>
      <c r="H59" s="41"/>
      <c r="I59" s="41"/>
      <c r="J59" s="103">
        <f>J90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99</v>
      </c>
    </row>
    <row r="60" s="9" customFormat="1" ht="24.96" customHeight="1">
      <c r="A60" s="9"/>
      <c r="B60" s="166"/>
      <c r="C60" s="167"/>
      <c r="D60" s="168" t="s">
        <v>100</v>
      </c>
      <c r="E60" s="169"/>
      <c r="F60" s="169"/>
      <c r="G60" s="169"/>
      <c r="H60" s="169"/>
      <c r="I60" s="169"/>
      <c r="J60" s="170">
        <f>J91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101</v>
      </c>
      <c r="E61" s="175"/>
      <c r="F61" s="175"/>
      <c r="G61" s="175"/>
      <c r="H61" s="175"/>
      <c r="I61" s="175"/>
      <c r="J61" s="176">
        <f>J92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103</v>
      </c>
      <c r="E62" s="175"/>
      <c r="F62" s="175"/>
      <c r="G62" s="175"/>
      <c r="H62" s="175"/>
      <c r="I62" s="175"/>
      <c r="J62" s="176">
        <f>J103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104</v>
      </c>
      <c r="E63" s="175"/>
      <c r="F63" s="175"/>
      <c r="G63" s="175"/>
      <c r="H63" s="175"/>
      <c r="I63" s="175"/>
      <c r="J63" s="176">
        <f>J106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105</v>
      </c>
      <c r="E64" s="175"/>
      <c r="F64" s="175"/>
      <c r="G64" s="175"/>
      <c r="H64" s="175"/>
      <c r="I64" s="175"/>
      <c r="J64" s="176">
        <f>J109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106</v>
      </c>
      <c r="E65" s="175"/>
      <c r="F65" s="175"/>
      <c r="G65" s="175"/>
      <c r="H65" s="175"/>
      <c r="I65" s="175"/>
      <c r="J65" s="176">
        <f>J117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107</v>
      </c>
      <c r="E66" s="175"/>
      <c r="F66" s="175"/>
      <c r="G66" s="175"/>
      <c r="H66" s="175"/>
      <c r="I66" s="175"/>
      <c r="J66" s="176">
        <f>J125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6"/>
      <c r="C67" s="167"/>
      <c r="D67" s="168" t="s">
        <v>108</v>
      </c>
      <c r="E67" s="169"/>
      <c r="F67" s="169"/>
      <c r="G67" s="169"/>
      <c r="H67" s="169"/>
      <c r="I67" s="169"/>
      <c r="J67" s="170">
        <f>J127</f>
        <v>0</v>
      </c>
      <c r="K67" s="167"/>
      <c r="L67" s="17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2"/>
      <c r="C68" s="173"/>
      <c r="D68" s="174" t="s">
        <v>110</v>
      </c>
      <c r="E68" s="175"/>
      <c r="F68" s="175"/>
      <c r="G68" s="175"/>
      <c r="H68" s="175"/>
      <c r="I68" s="175"/>
      <c r="J68" s="176">
        <f>J128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657</v>
      </c>
      <c r="E69" s="175"/>
      <c r="F69" s="175"/>
      <c r="G69" s="175"/>
      <c r="H69" s="175"/>
      <c r="I69" s="175"/>
      <c r="J69" s="176">
        <f>J132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658</v>
      </c>
      <c r="E70" s="175"/>
      <c r="F70" s="175"/>
      <c r="G70" s="175"/>
      <c r="H70" s="175"/>
      <c r="I70" s="175"/>
      <c r="J70" s="176">
        <f>J145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119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61" t="str">
        <f>E7</f>
        <v>Rekonstrukce vzduchotechniky kuchyně, havarijní stav</v>
      </c>
      <c r="F80" s="33"/>
      <c r="G80" s="33"/>
      <c r="H80" s="33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94</v>
      </c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E9</f>
        <v>04 - Zdravotechnika</v>
      </c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F12</f>
        <v>Hustopeče u Brna</v>
      </c>
      <c r="G84" s="41"/>
      <c r="H84" s="41"/>
      <c r="I84" s="33" t="s">
        <v>23</v>
      </c>
      <c r="J84" s="73" t="str">
        <f>IF(J12="","",J12)</f>
        <v>1.8.2020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25</v>
      </c>
      <c r="D86" s="41"/>
      <c r="E86" s="41"/>
      <c r="F86" s="28" t="str">
        <f>E15</f>
        <v xml:space="preserve"> </v>
      </c>
      <c r="G86" s="41"/>
      <c r="H86" s="41"/>
      <c r="I86" s="33" t="s">
        <v>31</v>
      </c>
      <c r="J86" s="37" t="str">
        <f>E21</f>
        <v xml:space="preserve"> 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29</v>
      </c>
      <c r="D87" s="41"/>
      <c r="E87" s="41"/>
      <c r="F87" s="28" t="str">
        <f>IF(E18="","",E18)</f>
        <v>Vyplň údaj</v>
      </c>
      <c r="G87" s="41"/>
      <c r="H87" s="41"/>
      <c r="I87" s="33" t="s">
        <v>33</v>
      </c>
      <c r="J87" s="37" t="str">
        <f>E24</f>
        <v xml:space="preserve"> </v>
      </c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78"/>
      <c r="B89" s="179"/>
      <c r="C89" s="180" t="s">
        <v>120</v>
      </c>
      <c r="D89" s="181" t="s">
        <v>55</v>
      </c>
      <c r="E89" s="181" t="s">
        <v>51</v>
      </c>
      <c r="F89" s="181" t="s">
        <v>52</v>
      </c>
      <c r="G89" s="181" t="s">
        <v>121</v>
      </c>
      <c r="H89" s="181" t="s">
        <v>122</v>
      </c>
      <c r="I89" s="181" t="s">
        <v>123</v>
      </c>
      <c r="J89" s="181" t="s">
        <v>98</v>
      </c>
      <c r="K89" s="182" t="s">
        <v>124</v>
      </c>
      <c r="L89" s="183"/>
      <c r="M89" s="93" t="s">
        <v>19</v>
      </c>
      <c r="N89" s="94" t="s">
        <v>40</v>
      </c>
      <c r="O89" s="94" t="s">
        <v>125</v>
      </c>
      <c r="P89" s="94" t="s">
        <v>126</v>
      </c>
      <c r="Q89" s="94" t="s">
        <v>127</v>
      </c>
      <c r="R89" s="94" t="s">
        <v>128</v>
      </c>
      <c r="S89" s="94" t="s">
        <v>129</v>
      </c>
      <c r="T89" s="95" t="s">
        <v>130</v>
      </c>
      <c r="U89" s="178"/>
      <c r="V89" s="178"/>
      <c r="W89" s="178"/>
      <c r="X89" s="178"/>
      <c r="Y89" s="178"/>
      <c r="Z89" s="178"/>
      <c r="AA89" s="178"/>
      <c r="AB89" s="178"/>
      <c r="AC89" s="178"/>
      <c r="AD89" s="178"/>
      <c r="AE89" s="178"/>
    </row>
    <row r="90" s="2" customFormat="1" ht="22.8" customHeight="1">
      <c r="A90" s="39"/>
      <c r="B90" s="40"/>
      <c r="C90" s="100" t="s">
        <v>131</v>
      </c>
      <c r="D90" s="41"/>
      <c r="E90" s="41"/>
      <c r="F90" s="41"/>
      <c r="G90" s="41"/>
      <c r="H90" s="41"/>
      <c r="I90" s="41"/>
      <c r="J90" s="184">
        <f>BK90</f>
        <v>0</v>
      </c>
      <c r="K90" s="41"/>
      <c r="L90" s="45"/>
      <c r="M90" s="96"/>
      <c r="N90" s="185"/>
      <c r="O90" s="97"/>
      <c r="P90" s="186">
        <f>P91+P127</f>
        <v>0</v>
      </c>
      <c r="Q90" s="97"/>
      <c r="R90" s="186">
        <f>R91+R127</f>
        <v>9.6506454799999997</v>
      </c>
      <c r="S90" s="97"/>
      <c r="T90" s="187">
        <f>T91+T127</f>
        <v>1.651905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69</v>
      </c>
      <c r="AU90" s="18" t="s">
        <v>99</v>
      </c>
      <c r="BK90" s="188">
        <f>BK91+BK127</f>
        <v>0</v>
      </c>
    </row>
    <row r="91" s="12" customFormat="1" ht="25.92" customHeight="1">
      <c r="A91" s="12"/>
      <c r="B91" s="189"/>
      <c r="C91" s="190"/>
      <c r="D91" s="191" t="s">
        <v>69</v>
      </c>
      <c r="E91" s="192" t="s">
        <v>132</v>
      </c>
      <c r="F91" s="192" t="s">
        <v>133</v>
      </c>
      <c r="G91" s="190"/>
      <c r="H91" s="190"/>
      <c r="I91" s="193"/>
      <c r="J91" s="194">
        <f>BK91</f>
        <v>0</v>
      </c>
      <c r="K91" s="190"/>
      <c r="L91" s="195"/>
      <c r="M91" s="196"/>
      <c r="N91" s="197"/>
      <c r="O91" s="197"/>
      <c r="P91" s="198">
        <f>P92+P103+P106+P109+P117+P125</f>
        <v>0</v>
      </c>
      <c r="Q91" s="197"/>
      <c r="R91" s="198">
        <f>R92+R103+R106+R109+R117+R125</f>
        <v>9.3708925199999999</v>
      </c>
      <c r="S91" s="197"/>
      <c r="T91" s="199">
        <f>T92+T103+T106+T109+T117+T125</f>
        <v>1.50204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0" t="s">
        <v>78</v>
      </c>
      <c r="AT91" s="201" t="s">
        <v>69</v>
      </c>
      <c r="AU91" s="201" t="s">
        <v>70</v>
      </c>
      <c r="AY91" s="200" t="s">
        <v>134</v>
      </c>
      <c r="BK91" s="202">
        <f>BK92+BK103+BK106+BK109+BK117+BK125</f>
        <v>0</v>
      </c>
    </row>
    <row r="92" s="12" customFormat="1" ht="22.8" customHeight="1">
      <c r="A92" s="12"/>
      <c r="B92" s="189"/>
      <c r="C92" s="190"/>
      <c r="D92" s="191" t="s">
        <v>69</v>
      </c>
      <c r="E92" s="203" t="s">
        <v>78</v>
      </c>
      <c r="F92" s="203" t="s">
        <v>135</v>
      </c>
      <c r="G92" s="190"/>
      <c r="H92" s="190"/>
      <c r="I92" s="193"/>
      <c r="J92" s="204">
        <f>BK92</f>
        <v>0</v>
      </c>
      <c r="K92" s="190"/>
      <c r="L92" s="195"/>
      <c r="M92" s="196"/>
      <c r="N92" s="197"/>
      <c r="O92" s="197"/>
      <c r="P92" s="198">
        <f>SUM(P93:P102)</f>
        <v>0</v>
      </c>
      <c r="Q92" s="197"/>
      <c r="R92" s="198">
        <f>SUM(R93:R102)</f>
        <v>6.8399999999999999</v>
      </c>
      <c r="S92" s="197"/>
      <c r="T92" s="199">
        <f>SUM(T93:T102)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0" t="s">
        <v>78</v>
      </c>
      <c r="AT92" s="201" t="s">
        <v>69</v>
      </c>
      <c r="AU92" s="201" t="s">
        <v>78</v>
      </c>
      <c r="AY92" s="200" t="s">
        <v>134</v>
      </c>
      <c r="BK92" s="202">
        <f>SUM(BK93:BK102)</f>
        <v>0</v>
      </c>
    </row>
    <row r="93" s="2" customFormat="1" ht="24.15" customHeight="1">
      <c r="A93" s="39"/>
      <c r="B93" s="40"/>
      <c r="C93" s="205" t="s">
        <v>620</v>
      </c>
      <c r="D93" s="205" t="s">
        <v>136</v>
      </c>
      <c r="E93" s="206" t="s">
        <v>659</v>
      </c>
      <c r="F93" s="207" t="s">
        <v>660</v>
      </c>
      <c r="G93" s="208" t="s">
        <v>139</v>
      </c>
      <c r="H93" s="209">
        <v>3.4199999999999999</v>
      </c>
      <c r="I93" s="210"/>
      <c r="J93" s="211">
        <f>ROUND(I93*H93,2)</f>
        <v>0</v>
      </c>
      <c r="K93" s="207" t="s">
        <v>140</v>
      </c>
      <c r="L93" s="45"/>
      <c r="M93" s="212" t="s">
        <v>19</v>
      </c>
      <c r="N93" s="213" t="s">
        <v>41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141</v>
      </c>
      <c r="AT93" s="216" t="s">
        <v>136</v>
      </c>
      <c r="AU93" s="216" t="s">
        <v>80</v>
      </c>
      <c r="AY93" s="18" t="s">
        <v>134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78</v>
      </c>
      <c r="BK93" s="217">
        <f>ROUND(I93*H93,2)</f>
        <v>0</v>
      </c>
      <c r="BL93" s="18" t="s">
        <v>141</v>
      </c>
      <c r="BM93" s="216" t="s">
        <v>661</v>
      </c>
    </row>
    <row r="94" s="13" customFormat="1">
      <c r="A94" s="13"/>
      <c r="B94" s="218"/>
      <c r="C94" s="219"/>
      <c r="D94" s="220" t="s">
        <v>143</v>
      </c>
      <c r="E94" s="221" t="s">
        <v>19</v>
      </c>
      <c r="F94" s="222" t="s">
        <v>662</v>
      </c>
      <c r="G94" s="219"/>
      <c r="H94" s="223">
        <v>3.4199999999999999</v>
      </c>
      <c r="I94" s="224"/>
      <c r="J94" s="219"/>
      <c r="K94" s="219"/>
      <c r="L94" s="225"/>
      <c r="M94" s="226"/>
      <c r="N94" s="227"/>
      <c r="O94" s="227"/>
      <c r="P94" s="227"/>
      <c r="Q94" s="227"/>
      <c r="R94" s="227"/>
      <c r="S94" s="227"/>
      <c r="T94" s="228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29" t="s">
        <v>143</v>
      </c>
      <c r="AU94" s="229" t="s">
        <v>80</v>
      </c>
      <c r="AV94" s="13" t="s">
        <v>80</v>
      </c>
      <c r="AW94" s="13" t="s">
        <v>32</v>
      </c>
      <c r="AX94" s="13" t="s">
        <v>78</v>
      </c>
      <c r="AY94" s="229" t="s">
        <v>134</v>
      </c>
    </row>
    <row r="95" s="2" customFormat="1" ht="24.15" customHeight="1">
      <c r="A95" s="39"/>
      <c r="B95" s="40"/>
      <c r="C95" s="205" t="s">
        <v>277</v>
      </c>
      <c r="D95" s="205" t="s">
        <v>136</v>
      </c>
      <c r="E95" s="206" t="s">
        <v>146</v>
      </c>
      <c r="F95" s="207" t="s">
        <v>147</v>
      </c>
      <c r="G95" s="208" t="s">
        <v>139</v>
      </c>
      <c r="H95" s="209">
        <v>3.4199999999999999</v>
      </c>
      <c r="I95" s="210"/>
      <c r="J95" s="211">
        <f>ROUND(I95*H95,2)</f>
        <v>0</v>
      </c>
      <c r="K95" s="207" t="s">
        <v>140</v>
      </c>
      <c r="L95" s="45"/>
      <c r="M95" s="212" t="s">
        <v>19</v>
      </c>
      <c r="N95" s="213" t="s">
        <v>41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141</v>
      </c>
      <c r="AT95" s="216" t="s">
        <v>136</v>
      </c>
      <c r="AU95" s="216" t="s">
        <v>80</v>
      </c>
      <c r="AY95" s="18" t="s">
        <v>134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78</v>
      </c>
      <c r="BK95" s="217">
        <f>ROUND(I95*H95,2)</f>
        <v>0</v>
      </c>
      <c r="BL95" s="18" t="s">
        <v>141</v>
      </c>
      <c r="BM95" s="216" t="s">
        <v>663</v>
      </c>
    </row>
    <row r="96" s="2" customFormat="1" ht="37.8" customHeight="1">
      <c r="A96" s="39"/>
      <c r="B96" s="40"/>
      <c r="C96" s="205" t="s">
        <v>282</v>
      </c>
      <c r="D96" s="205" t="s">
        <v>136</v>
      </c>
      <c r="E96" s="206" t="s">
        <v>149</v>
      </c>
      <c r="F96" s="207" t="s">
        <v>150</v>
      </c>
      <c r="G96" s="208" t="s">
        <v>139</v>
      </c>
      <c r="H96" s="209">
        <v>3.4199999999999999</v>
      </c>
      <c r="I96" s="210"/>
      <c r="J96" s="211">
        <f>ROUND(I96*H96,2)</f>
        <v>0</v>
      </c>
      <c r="K96" s="207" t="s">
        <v>140</v>
      </c>
      <c r="L96" s="45"/>
      <c r="M96" s="212" t="s">
        <v>19</v>
      </c>
      <c r="N96" s="213" t="s">
        <v>41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141</v>
      </c>
      <c r="AT96" s="216" t="s">
        <v>136</v>
      </c>
      <c r="AU96" s="216" t="s">
        <v>80</v>
      </c>
      <c r="AY96" s="18" t="s">
        <v>134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78</v>
      </c>
      <c r="BK96" s="217">
        <f>ROUND(I96*H96,2)</f>
        <v>0</v>
      </c>
      <c r="BL96" s="18" t="s">
        <v>141</v>
      </c>
      <c r="BM96" s="216" t="s">
        <v>664</v>
      </c>
    </row>
    <row r="97" s="2" customFormat="1" ht="37.8" customHeight="1">
      <c r="A97" s="39"/>
      <c r="B97" s="40"/>
      <c r="C97" s="205" t="s">
        <v>309</v>
      </c>
      <c r="D97" s="205" t="s">
        <v>136</v>
      </c>
      <c r="E97" s="206" t="s">
        <v>153</v>
      </c>
      <c r="F97" s="207" t="s">
        <v>154</v>
      </c>
      <c r="G97" s="208" t="s">
        <v>139</v>
      </c>
      <c r="H97" s="209">
        <v>3.4199999999999999</v>
      </c>
      <c r="I97" s="210"/>
      <c r="J97" s="211">
        <f>ROUND(I97*H97,2)</f>
        <v>0</v>
      </c>
      <c r="K97" s="207" t="s">
        <v>140</v>
      </c>
      <c r="L97" s="45"/>
      <c r="M97" s="212" t="s">
        <v>19</v>
      </c>
      <c r="N97" s="213" t="s">
        <v>41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141</v>
      </c>
      <c r="AT97" s="216" t="s">
        <v>136</v>
      </c>
      <c r="AU97" s="216" t="s">
        <v>80</v>
      </c>
      <c r="AY97" s="18" t="s">
        <v>134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78</v>
      </c>
      <c r="BK97" s="217">
        <f>ROUND(I97*H97,2)</f>
        <v>0</v>
      </c>
      <c r="BL97" s="18" t="s">
        <v>141</v>
      </c>
      <c r="BM97" s="216" t="s">
        <v>665</v>
      </c>
    </row>
    <row r="98" s="2" customFormat="1" ht="37.8" customHeight="1">
      <c r="A98" s="39"/>
      <c r="B98" s="40"/>
      <c r="C98" s="205" t="s">
        <v>305</v>
      </c>
      <c r="D98" s="205" t="s">
        <v>136</v>
      </c>
      <c r="E98" s="206" t="s">
        <v>157</v>
      </c>
      <c r="F98" s="207" t="s">
        <v>158</v>
      </c>
      <c r="G98" s="208" t="s">
        <v>139</v>
      </c>
      <c r="H98" s="209">
        <v>34.200000000000003</v>
      </c>
      <c r="I98" s="210"/>
      <c r="J98" s="211">
        <f>ROUND(I98*H98,2)</f>
        <v>0</v>
      </c>
      <c r="K98" s="207" t="s">
        <v>140</v>
      </c>
      <c r="L98" s="45"/>
      <c r="M98" s="212" t="s">
        <v>19</v>
      </c>
      <c r="N98" s="213" t="s">
        <v>41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141</v>
      </c>
      <c r="AT98" s="216" t="s">
        <v>136</v>
      </c>
      <c r="AU98" s="216" t="s">
        <v>80</v>
      </c>
      <c r="AY98" s="18" t="s">
        <v>134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78</v>
      </c>
      <c r="BK98" s="217">
        <f>ROUND(I98*H98,2)</f>
        <v>0</v>
      </c>
      <c r="BL98" s="18" t="s">
        <v>141</v>
      </c>
      <c r="BM98" s="216" t="s">
        <v>666</v>
      </c>
    </row>
    <row r="99" s="13" customFormat="1">
      <c r="A99" s="13"/>
      <c r="B99" s="218"/>
      <c r="C99" s="219"/>
      <c r="D99" s="220" t="s">
        <v>143</v>
      </c>
      <c r="E99" s="219"/>
      <c r="F99" s="222" t="s">
        <v>667</v>
      </c>
      <c r="G99" s="219"/>
      <c r="H99" s="223">
        <v>34.200000000000003</v>
      </c>
      <c r="I99" s="224"/>
      <c r="J99" s="219"/>
      <c r="K99" s="219"/>
      <c r="L99" s="225"/>
      <c r="M99" s="226"/>
      <c r="N99" s="227"/>
      <c r="O99" s="227"/>
      <c r="P99" s="227"/>
      <c r="Q99" s="227"/>
      <c r="R99" s="227"/>
      <c r="S99" s="227"/>
      <c r="T99" s="228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29" t="s">
        <v>143</v>
      </c>
      <c r="AU99" s="229" t="s">
        <v>80</v>
      </c>
      <c r="AV99" s="13" t="s">
        <v>80</v>
      </c>
      <c r="AW99" s="13" t="s">
        <v>4</v>
      </c>
      <c r="AX99" s="13" t="s">
        <v>78</v>
      </c>
      <c r="AY99" s="229" t="s">
        <v>134</v>
      </c>
    </row>
    <row r="100" s="2" customFormat="1" ht="37.8" customHeight="1">
      <c r="A100" s="39"/>
      <c r="B100" s="40"/>
      <c r="C100" s="205" t="s">
        <v>625</v>
      </c>
      <c r="D100" s="205" t="s">
        <v>136</v>
      </c>
      <c r="E100" s="206" t="s">
        <v>668</v>
      </c>
      <c r="F100" s="207" t="s">
        <v>669</v>
      </c>
      <c r="G100" s="208" t="s">
        <v>139</v>
      </c>
      <c r="H100" s="209">
        <v>3.4199999999999999</v>
      </c>
      <c r="I100" s="210"/>
      <c r="J100" s="211">
        <f>ROUND(I100*H100,2)</f>
        <v>0</v>
      </c>
      <c r="K100" s="207" t="s">
        <v>140</v>
      </c>
      <c r="L100" s="45"/>
      <c r="M100" s="212" t="s">
        <v>19</v>
      </c>
      <c r="N100" s="213" t="s">
        <v>41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141</v>
      </c>
      <c r="AT100" s="216" t="s">
        <v>136</v>
      </c>
      <c r="AU100" s="216" t="s">
        <v>80</v>
      </c>
      <c r="AY100" s="18" t="s">
        <v>134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78</v>
      </c>
      <c r="BK100" s="217">
        <f>ROUND(I100*H100,2)</f>
        <v>0</v>
      </c>
      <c r="BL100" s="18" t="s">
        <v>141</v>
      </c>
      <c r="BM100" s="216" t="s">
        <v>670</v>
      </c>
    </row>
    <row r="101" s="2" customFormat="1" ht="14.4" customHeight="1">
      <c r="A101" s="39"/>
      <c r="B101" s="40"/>
      <c r="C101" s="230" t="s">
        <v>629</v>
      </c>
      <c r="D101" s="230" t="s">
        <v>197</v>
      </c>
      <c r="E101" s="231" t="s">
        <v>671</v>
      </c>
      <c r="F101" s="232" t="s">
        <v>672</v>
      </c>
      <c r="G101" s="233" t="s">
        <v>164</v>
      </c>
      <c r="H101" s="234">
        <v>6.8399999999999999</v>
      </c>
      <c r="I101" s="235"/>
      <c r="J101" s="236">
        <f>ROUND(I101*H101,2)</f>
        <v>0</v>
      </c>
      <c r="K101" s="232" t="s">
        <v>140</v>
      </c>
      <c r="L101" s="237"/>
      <c r="M101" s="238" t="s">
        <v>19</v>
      </c>
      <c r="N101" s="239" t="s">
        <v>41</v>
      </c>
      <c r="O101" s="85"/>
      <c r="P101" s="214">
        <f>O101*H101</f>
        <v>0</v>
      </c>
      <c r="Q101" s="214">
        <v>1</v>
      </c>
      <c r="R101" s="214">
        <f>Q101*H101</f>
        <v>6.8399999999999999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200</v>
      </c>
      <c r="AT101" s="216" t="s">
        <v>197</v>
      </c>
      <c r="AU101" s="216" t="s">
        <v>80</v>
      </c>
      <c r="AY101" s="18" t="s">
        <v>134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78</v>
      </c>
      <c r="BK101" s="217">
        <f>ROUND(I101*H101,2)</f>
        <v>0</v>
      </c>
      <c r="BL101" s="18" t="s">
        <v>141</v>
      </c>
      <c r="BM101" s="216" t="s">
        <v>673</v>
      </c>
    </row>
    <row r="102" s="13" customFormat="1">
      <c r="A102" s="13"/>
      <c r="B102" s="218"/>
      <c r="C102" s="219"/>
      <c r="D102" s="220" t="s">
        <v>143</v>
      </c>
      <c r="E102" s="219"/>
      <c r="F102" s="222" t="s">
        <v>674</v>
      </c>
      <c r="G102" s="219"/>
      <c r="H102" s="223">
        <v>6.8399999999999999</v>
      </c>
      <c r="I102" s="224"/>
      <c r="J102" s="219"/>
      <c r="K102" s="219"/>
      <c r="L102" s="225"/>
      <c r="M102" s="226"/>
      <c r="N102" s="227"/>
      <c r="O102" s="227"/>
      <c r="P102" s="227"/>
      <c r="Q102" s="227"/>
      <c r="R102" s="227"/>
      <c r="S102" s="227"/>
      <c r="T102" s="228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29" t="s">
        <v>143</v>
      </c>
      <c r="AU102" s="229" t="s">
        <v>80</v>
      </c>
      <c r="AV102" s="13" t="s">
        <v>80</v>
      </c>
      <c r="AW102" s="13" t="s">
        <v>4</v>
      </c>
      <c r="AX102" s="13" t="s">
        <v>78</v>
      </c>
      <c r="AY102" s="229" t="s">
        <v>134</v>
      </c>
    </row>
    <row r="103" s="12" customFormat="1" ht="22.8" customHeight="1">
      <c r="A103" s="12"/>
      <c r="B103" s="189"/>
      <c r="C103" s="190"/>
      <c r="D103" s="191" t="s">
        <v>69</v>
      </c>
      <c r="E103" s="203" t="s">
        <v>145</v>
      </c>
      <c r="F103" s="203" t="s">
        <v>177</v>
      </c>
      <c r="G103" s="190"/>
      <c r="H103" s="190"/>
      <c r="I103" s="193"/>
      <c r="J103" s="204">
        <f>BK103</f>
        <v>0</v>
      </c>
      <c r="K103" s="190"/>
      <c r="L103" s="195"/>
      <c r="M103" s="196"/>
      <c r="N103" s="197"/>
      <c r="O103" s="197"/>
      <c r="P103" s="198">
        <f>SUM(P104:P105)</f>
        <v>0</v>
      </c>
      <c r="Q103" s="197"/>
      <c r="R103" s="198">
        <f>SUM(R104:R105)</f>
        <v>1.677996</v>
      </c>
      <c r="S103" s="197"/>
      <c r="T103" s="199">
        <f>SUM(T104:T105)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0" t="s">
        <v>78</v>
      </c>
      <c r="AT103" s="201" t="s">
        <v>69</v>
      </c>
      <c r="AU103" s="201" t="s">
        <v>78</v>
      </c>
      <c r="AY103" s="200" t="s">
        <v>134</v>
      </c>
      <c r="BK103" s="202">
        <f>SUM(BK104:BK105)</f>
        <v>0</v>
      </c>
    </row>
    <row r="104" s="2" customFormat="1" ht="24.15" customHeight="1">
      <c r="A104" s="39"/>
      <c r="B104" s="40"/>
      <c r="C104" s="205" t="s">
        <v>462</v>
      </c>
      <c r="D104" s="205" t="s">
        <v>136</v>
      </c>
      <c r="E104" s="206" t="s">
        <v>675</v>
      </c>
      <c r="F104" s="207" t="s">
        <v>676</v>
      </c>
      <c r="G104" s="208" t="s">
        <v>139</v>
      </c>
      <c r="H104" s="209">
        <v>0.71999999999999997</v>
      </c>
      <c r="I104" s="210"/>
      <c r="J104" s="211">
        <f>ROUND(I104*H104,2)</f>
        <v>0</v>
      </c>
      <c r="K104" s="207" t="s">
        <v>140</v>
      </c>
      <c r="L104" s="45"/>
      <c r="M104" s="212" t="s">
        <v>19</v>
      </c>
      <c r="N104" s="213" t="s">
        <v>41</v>
      </c>
      <c r="O104" s="85"/>
      <c r="P104" s="214">
        <f>O104*H104</f>
        <v>0</v>
      </c>
      <c r="Q104" s="214">
        <v>2.3305500000000001</v>
      </c>
      <c r="R104" s="214">
        <f>Q104*H104</f>
        <v>1.677996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141</v>
      </c>
      <c r="AT104" s="216" t="s">
        <v>136</v>
      </c>
      <c r="AU104" s="216" t="s">
        <v>80</v>
      </c>
      <c r="AY104" s="18" t="s">
        <v>134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78</v>
      </c>
      <c r="BK104" s="217">
        <f>ROUND(I104*H104,2)</f>
        <v>0</v>
      </c>
      <c r="BL104" s="18" t="s">
        <v>141</v>
      </c>
      <c r="BM104" s="216" t="s">
        <v>677</v>
      </c>
    </row>
    <row r="105" s="13" customFormat="1">
      <c r="A105" s="13"/>
      <c r="B105" s="218"/>
      <c r="C105" s="219"/>
      <c r="D105" s="220" t="s">
        <v>143</v>
      </c>
      <c r="E105" s="221" t="s">
        <v>19</v>
      </c>
      <c r="F105" s="222" t="s">
        <v>678</v>
      </c>
      <c r="G105" s="219"/>
      <c r="H105" s="223">
        <v>0.71999999999999997</v>
      </c>
      <c r="I105" s="224"/>
      <c r="J105" s="219"/>
      <c r="K105" s="219"/>
      <c r="L105" s="225"/>
      <c r="M105" s="226"/>
      <c r="N105" s="227"/>
      <c r="O105" s="227"/>
      <c r="P105" s="227"/>
      <c r="Q105" s="227"/>
      <c r="R105" s="227"/>
      <c r="S105" s="227"/>
      <c r="T105" s="228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29" t="s">
        <v>143</v>
      </c>
      <c r="AU105" s="229" t="s">
        <v>80</v>
      </c>
      <c r="AV105" s="13" t="s">
        <v>80</v>
      </c>
      <c r="AW105" s="13" t="s">
        <v>32</v>
      </c>
      <c r="AX105" s="13" t="s">
        <v>78</v>
      </c>
      <c r="AY105" s="229" t="s">
        <v>134</v>
      </c>
    </row>
    <row r="106" s="12" customFormat="1" ht="22.8" customHeight="1">
      <c r="A106" s="12"/>
      <c r="B106" s="189"/>
      <c r="C106" s="190"/>
      <c r="D106" s="191" t="s">
        <v>69</v>
      </c>
      <c r="E106" s="203" t="s">
        <v>156</v>
      </c>
      <c r="F106" s="203" t="s">
        <v>217</v>
      </c>
      <c r="G106" s="190"/>
      <c r="H106" s="190"/>
      <c r="I106" s="193"/>
      <c r="J106" s="204">
        <f>BK106</f>
        <v>0</v>
      </c>
      <c r="K106" s="190"/>
      <c r="L106" s="195"/>
      <c r="M106" s="196"/>
      <c r="N106" s="197"/>
      <c r="O106" s="197"/>
      <c r="P106" s="198">
        <f>SUM(P107:P108)</f>
        <v>0</v>
      </c>
      <c r="Q106" s="197"/>
      <c r="R106" s="198">
        <f>SUM(R107:R108)</f>
        <v>0.85289651999999994</v>
      </c>
      <c r="S106" s="197"/>
      <c r="T106" s="199">
        <f>SUM(T107:T108)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0" t="s">
        <v>78</v>
      </c>
      <c r="AT106" s="201" t="s">
        <v>69</v>
      </c>
      <c r="AU106" s="201" t="s">
        <v>78</v>
      </c>
      <c r="AY106" s="200" t="s">
        <v>134</v>
      </c>
      <c r="BK106" s="202">
        <f>SUM(BK107:BK108)</f>
        <v>0</v>
      </c>
    </row>
    <row r="107" s="2" customFormat="1" ht="24.15" customHeight="1">
      <c r="A107" s="39"/>
      <c r="B107" s="40"/>
      <c r="C107" s="205" t="s">
        <v>679</v>
      </c>
      <c r="D107" s="205" t="s">
        <v>136</v>
      </c>
      <c r="E107" s="206" t="s">
        <v>680</v>
      </c>
      <c r="F107" s="207" t="s">
        <v>681</v>
      </c>
      <c r="G107" s="208" t="s">
        <v>139</v>
      </c>
      <c r="H107" s="209">
        <v>0.378</v>
      </c>
      <c r="I107" s="210"/>
      <c r="J107" s="211">
        <f>ROUND(I107*H107,2)</f>
        <v>0</v>
      </c>
      <c r="K107" s="207" t="s">
        <v>140</v>
      </c>
      <c r="L107" s="45"/>
      <c r="M107" s="212" t="s">
        <v>19</v>
      </c>
      <c r="N107" s="213" t="s">
        <v>41</v>
      </c>
      <c r="O107" s="85"/>
      <c r="P107" s="214">
        <f>O107*H107</f>
        <v>0</v>
      </c>
      <c r="Q107" s="214">
        <v>2.2563399999999998</v>
      </c>
      <c r="R107" s="214">
        <f>Q107*H107</f>
        <v>0.85289651999999994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141</v>
      </c>
      <c r="AT107" s="216" t="s">
        <v>136</v>
      </c>
      <c r="AU107" s="216" t="s">
        <v>80</v>
      </c>
      <c r="AY107" s="18" t="s">
        <v>134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78</v>
      </c>
      <c r="BK107" s="217">
        <f>ROUND(I107*H107,2)</f>
        <v>0</v>
      </c>
      <c r="BL107" s="18" t="s">
        <v>141</v>
      </c>
      <c r="BM107" s="216" t="s">
        <v>682</v>
      </c>
    </row>
    <row r="108" s="13" customFormat="1">
      <c r="A108" s="13"/>
      <c r="B108" s="218"/>
      <c r="C108" s="219"/>
      <c r="D108" s="220" t="s">
        <v>143</v>
      </c>
      <c r="E108" s="221" t="s">
        <v>19</v>
      </c>
      <c r="F108" s="222" t="s">
        <v>683</v>
      </c>
      <c r="G108" s="219"/>
      <c r="H108" s="223">
        <v>0.378</v>
      </c>
      <c r="I108" s="224"/>
      <c r="J108" s="219"/>
      <c r="K108" s="219"/>
      <c r="L108" s="225"/>
      <c r="M108" s="226"/>
      <c r="N108" s="227"/>
      <c r="O108" s="227"/>
      <c r="P108" s="227"/>
      <c r="Q108" s="227"/>
      <c r="R108" s="227"/>
      <c r="S108" s="227"/>
      <c r="T108" s="228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29" t="s">
        <v>143</v>
      </c>
      <c r="AU108" s="229" t="s">
        <v>80</v>
      </c>
      <c r="AV108" s="13" t="s">
        <v>80</v>
      </c>
      <c r="AW108" s="13" t="s">
        <v>32</v>
      </c>
      <c r="AX108" s="13" t="s">
        <v>78</v>
      </c>
      <c r="AY108" s="229" t="s">
        <v>134</v>
      </c>
    </row>
    <row r="109" s="12" customFormat="1" ht="22.8" customHeight="1">
      <c r="A109" s="12"/>
      <c r="B109" s="189"/>
      <c r="C109" s="190"/>
      <c r="D109" s="191" t="s">
        <v>69</v>
      </c>
      <c r="E109" s="203" t="s">
        <v>172</v>
      </c>
      <c r="F109" s="203" t="s">
        <v>327</v>
      </c>
      <c r="G109" s="190"/>
      <c r="H109" s="190"/>
      <c r="I109" s="193"/>
      <c r="J109" s="204">
        <f>BK109</f>
        <v>0</v>
      </c>
      <c r="K109" s="190"/>
      <c r="L109" s="195"/>
      <c r="M109" s="196"/>
      <c r="N109" s="197"/>
      <c r="O109" s="197"/>
      <c r="P109" s="198">
        <f>SUM(P110:P116)</f>
        <v>0</v>
      </c>
      <c r="Q109" s="197"/>
      <c r="R109" s="198">
        <f>SUM(R110:R116)</f>
        <v>0</v>
      </c>
      <c r="S109" s="197"/>
      <c r="T109" s="199">
        <f>SUM(T110:T116)</f>
        <v>1.50204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0" t="s">
        <v>78</v>
      </c>
      <c r="AT109" s="201" t="s">
        <v>69</v>
      </c>
      <c r="AU109" s="201" t="s">
        <v>78</v>
      </c>
      <c r="AY109" s="200" t="s">
        <v>134</v>
      </c>
      <c r="BK109" s="202">
        <f>SUM(BK110:BK116)</f>
        <v>0</v>
      </c>
    </row>
    <row r="110" s="2" customFormat="1" ht="14.4" customHeight="1">
      <c r="A110" s="39"/>
      <c r="B110" s="40"/>
      <c r="C110" s="205" t="s">
        <v>559</v>
      </c>
      <c r="D110" s="205" t="s">
        <v>136</v>
      </c>
      <c r="E110" s="206" t="s">
        <v>684</v>
      </c>
      <c r="F110" s="207" t="s">
        <v>685</v>
      </c>
      <c r="G110" s="208" t="s">
        <v>139</v>
      </c>
      <c r="H110" s="209">
        <v>0.378</v>
      </c>
      <c r="I110" s="210"/>
      <c r="J110" s="211">
        <f>ROUND(I110*H110,2)</f>
        <v>0</v>
      </c>
      <c r="K110" s="207" t="s">
        <v>140</v>
      </c>
      <c r="L110" s="45"/>
      <c r="M110" s="212" t="s">
        <v>19</v>
      </c>
      <c r="N110" s="213" t="s">
        <v>41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2.2000000000000002</v>
      </c>
      <c r="T110" s="215">
        <f>S110*H110</f>
        <v>0.83160000000000012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141</v>
      </c>
      <c r="AT110" s="216" t="s">
        <v>136</v>
      </c>
      <c r="AU110" s="216" t="s">
        <v>80</v>
      </c>
      <c r="AY110" s="18" t="s">
        <v>134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78</v>
      </c>
      <c r="BK110" s="217">
        <f>ROUND(I110*H110,2)</f>
        <v>0</v>
      </c>
      <c r="BL110" s="18" t="s">
        <v>141</v>
      </c>
      <c r="BM110" s="216" t="s">
        <v>686</v>
      </c>
    </row>
    <row r="111" s="13" customFormat="1">
      <c r="A111" s="13"/>
      <c r="B111" s="218"/>
      <c r="C111" s="219"/>
      <c r="D111" s="220" t="s">
        <v>143</v>
      </c>
      <c r="E111" s="221" t="s">
        <v>19</v>
      </c>
      <c r="F111" s="222" t="s">
        <v>687</v>
      </c>
      <c r="G111" s="219"/>
      <c r="H111" s="223">
        <v>0.378</v>
      </c>
      <c r="I111" s="224"/>
      <c r="J111" s="219"/>
      <c r="K111" s="219"/>
      <c r="L111" s="225"/>
      <c r="M111" s="226"/>
      <c r="N111" s="227"/>
      <c r="O111" s="227"/>
      <c r="P111" s="227"/>
      <c r="Q111" s="227"/>
      <c r="R111" s="227"/>
      <c r="S111" s="227"/>
      <c r="T111" s="228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29" t="s">
        <v>143</v>
      </c>
      <c r="AU111" s="229" t="s">
        <v>80</v>
      </c>
      <c r="AV111" s="13" t="s">
        <v>80</v>
      </c>
      <c r="AW111" s="13" t="s">
        <v>32</v>
      </c>
      <c r="AX111" s="13" t="s">
        <v>78</v>
      </c>
      <c r="AY111" s="229" t="s">
        <v>134</v>
      </c>
    </row>
    <row r="112" s="2" customFormat="1" ht="14.4" customHeight="1">
      <c r="A112" s="39"/>
      <c r="B112" s="40"/>
      <c r="C112" s="205" t="s">
        <v>554</v>
      </c>
      <c r="D112" s="205" t="s">
        <v>136</v>
      </c>
      <c r="E112" s="206" t="s">
        <v>688</v>
      </c>
      <c r="F112" s="207" t="s">
        <v>689</v>
      </c>
      <c r="G112" s="208" t="s">
        <v>139</v>
      </c>
      <c r="H112" s="209">
        <v>0.35999999999999999</v>
      </c>
      <c r="I112" s="210"/>
      <c r="J112" s="211">
        <f>ROUND(I112*H112,2)</f>
        <v>0</v>
      </c>
      <c r="K112" s="207" t="s">
        <v>140</v>
      </c>
      <c r="L112" s="45"/>
      <c r="M112" s="212" t="s">
        <v>19</v>
      </c>
      <c r="N112" s="213" t="s">
        <v>41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0.029000000000000001</v>
      </c>
      <c r="T112" s="215">
        <f>S112*H112</f>
        <v>0.01044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141</v>
      </c>
      <c r="AT112" s="216" t="s">
        <v>136</v>
      </c>
      <c r="AU112" s="216" t="s">
        <v>80</v>
      </c>
      <c r="AY112" s="18" t="s">
        <v>134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78</v>
      </c>
      <c r="BK112" s="217">
        <f>ROUND(I112*H112,2)</f>
        <v>0</v>
      </c>
      <c r="BL112" s="18" t="s">
        <v>141</v>
      </c>
      <c r="BM112" s="216" t="s">
        <v>690</v>
      </c>
    </row>
    <row r="113" s="2" customFormat="1" ht="24.15" customHeight="1">
      <c r="A113" s="39"/>
      <c r="B113" s="40"/>
      <c r="C113" s="205" t="s">
        <v>567</v>
      </c>
      <c r="D113" s="205" t="s">
        <v>136</v>
      </c>
      <c r="E113" s="206" t="s">
        <v>691</v>
      </c>
      <c r="F113" s="207" t="s">
        <v>692</v>
      </c>
      <c r="G113" s="208" t="s">
        <v>181</v>
      </c>
      <c r="H113" s="209">
        <v>2</v>
      </c>
      <c r="I113" s="210"/>
      <c r="J113" s="211">
        <f>ROUND(I113*H113,2)</f>
        <v>0</v>
      </c>
      <c r="K113" s="207" t="s">
        <v>140</v>
      </c>
      <c r="L113" s="45"/>
      <c r="M113" s="212" t="s">
        <v>19</v>
      </c>
      <c r="N113" s="213" t="s">
        <v>41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0.33000000000000002</v>
      </c>
      <c r="T113" s="215">
        <f>S113*H113</f>
        <v>0.66000000000000003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141</v>
      </c>
      <c r="AT113" s="216" t="s">
        <v>136</v>
      </c>
      <c r="AU113" s="216" t="s">
        <v>80</v>
      </c>
      <c r="AY113" s="18" t="s">
        <v>134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78</v>
      </c>
      <c r="BK113" s="217">
        <f>ROUND(I113*H113,2)</f>
        <v>0</v>
      </c>
      <c r="BL113" s="18" t="s">
        <v>141</v>
      </c>
      <c r="BM113" s="216" t="s">
        <v>693</v>
      </c>
    </row>
    <row r="114" s="13" customFormat="1">
      <c r="A114" s="13"/>
      <c r="B114" s="218"/>
      <c r="C114" s="219"/>
      <c r="D114" s="220" t="s">
        <v>143</v>
      </c>
      <c r="E114" s="221" t="s">
        <v>19</v>
      </c>
      <c r="F114" s="222" t="s">
        <v>694</v>
      </c>
      <c r="G114" s="219"/>
      <c r="H114" s="223">
        <v>2</v>
      </c>
      <c r="I114" s="224"/>
      <c r="J114" s="219"/>
      <c r="K114" s="219"/>
      <c r="L114" s="225"/>
      <c r="M114" s="226"/>
      <c r="N114" s="227"/>
      <c r="O114" s="227"/>
      <c r="P114" s="227"/>
      <c r="Q114" s="227"/>
      <c r="R114" s="227"/>
      <c r="S114" s="227"/>
      <c r="T114" s="228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29" t="s">
        <v>143</v>
      </c>
      <c r="AU114" s="229" t="s">
        <v>80</v>
      </c>
      <c r="AV114" s="13" t="s">
        <v>80</v>
      </c>
      <c r="AW114" s="13" t="s">
        <v>32</v>
      </c>
      <c r="AX114" s="13" t="s">
        <v>78</v>
      </c>
      <c r="AY114" s="229" t="s">
        <v>134</v>
      </c>
    </row>
    <row r="115" s="2" customFormat="1" ht="14.4" customHeight="1">
      <c r="A115" s="39"/>
      <c r="B115" s="40"/>
      <c r="C115" s="205" t="s">
        <v>563</v>
      </c>
      <c r="D115" s="205" t="s">
        <v>136</v>
      </c>
      <c r="E115" s="206" t="s">
        <v>695</v>
      </c>
      <c r="F115" s="207" t="s">
        <v>696</v>
      </c>
      <c r="G115" s="208" t="s">
        <v>316</v>
      </c>
      <c r="H115" s="209">
        <v>3.1200000000000001</v>
      </c>
      <c r="I115" s="210"/>
      <c r="J115" s="211">
        <f>ROUND(I115*H115,2)</f>
        <v>0</v>
      </c>
      <c r="K115" s="207" t="s">
        <v>140</v>
      </c>
      <c r="L115" s="45"/>
      <c r="M115" s="212" t="s">
        <v>19</v>
      </c>
      <c r="N115" s="213" t="s">
        <v>41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141</v>
      </c>
      <c r="AT115" s="216" t="s">
        <v>136</v>
      </c>
      <c r="AU115" s="216" t="s">
        <v>80</v>
      </c>
      <c r="AY115" s="18" t="s">
        <v>134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78</v>
      </c>
      <c r="BK115" s="217">
        <f>ROUND(I115*H115,2)</f>
        <v>0</v>
      </c>
      <c r="BL115" s="18" t="s">
        <v>141</v>
      </c>
      <c r="BM115" s="216" t="s">
        <v>697</v>
      </c>
    </row>
    <row r="116" s="13" customFormat="1">
      <c r="A116" s="13"/>
      <c r="B116" s="218"/>
      <c r="C116" s="219"/>
      <c r="D116" s="220" t="s">
        <v>143</v>
      </c>
      <c r="E116" s="221" t="s">
        <v>19</v>
      </c>
      <c r="F116" s="222" t="s">
        <v>698</v>
      </c>
      <c r="G116" s="219"/>
      <c r="H116" s="223">
        <v>3.1200000000000001</v>
      </c>
      <c r="I116" s="224"/>
      <c r="J116" s="219"/>
      <c r="K116" s="219"/>
      <c r="L116" s="225"/>
      <c r="M116" s="226"/>
      <c r="N116" s="227"/>
      <c r="O116" s="227"/>
      <c r="P116" s="227"/>
      <c r="Q116" s="227"/>
      <c r="R116" s="227"/>
      <c r="S116" s="227"/>
      <c r="T116" s="228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29" t="s">
        <v>143</v>
      </c>
      <c r="AU116" s="229" t="s">
        <v>80</v>
      </c>
      <c r="AV116" s="13" t="s">
        <v>80</v>
      </c>
      <c r="AW116" s="13" t="s">
        <v>32</v>
      </c>
      <c r="AX116" s="13" t="s">
        <v>78</v>
      </c>
      <c r="AY116" s="229" t="s">
        <v>134</v>
      </c>
    </row>
    <row r="117" s="12" customFormat="1" ht="22.8" customHeight="1">
      <c r="A117" s="12"/>
      <c r="B117" s="189"/>
      <c r="C117" s="190"/>
      <c r="D117" s="191" t="s">
        <v>69</v>
      </c>
      <c r="E117" s="203" t="s">
        <v>411</v>
      </c>
      <c r="F117" s="203" t="s">
        <v>412</v>
      </c>
      <c r="G117" s="190"/>
      <c r="H117" s="190"/>
      <c r="I117" s="193"/>
      <c r="J117" s="204">
        <f>BK117</f>
        <v>0</v>
      </c>
      <c r="K117" s="190"/>
      <c r="L117" s="195"/>
      <c r="M117" s="196"/>
      <c r="N117" s="197"/>
      <c r="O117" s="197"/>
      <c r="P117" s="198">
        <f>SUM(P118:P124)</f>
        <v>0</v>
      </c>
      <c r="Q117" s="197"/>
      <c r="R117" s="198">
        <f>SUM(R118:R124)</f>
        <v>0</v>
      </c>
      <c r="S117" s="197"/>
      <c r="T117" s="199">
        <f>SUM(T118:T124)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0" t="s">
        <v>78</v>
      </c>
      <c r="AT117" s="201" t="s">
        <v>69</v>
      </c>
      <c r="AU117" s="201" t="s">
        <v>78</v>
      </c>
      <c r="AY117" s="200" t="s">
        <v>134</v>
      </c>
      <c r="BK117" s="202">
        <f>SUM(BK118:BK124)</f>
        <v>0</v>
      </c>
    </row>
    <row r="118" s="2" customFormat="1" ht="14.4" customHeight="1">
      <c r="A118" s="39"/>
      <c r="B118" s="40"/>
      <c r="C118" s="205" t="s">
        <v>341</v>
      </c>
      <c r="D118" s="205" t="s">
        <v>136</v>
      </c>
      <c r="E118" s="206" t="s">
        <v>418</v>
      </c>
      <c r="F118" s="207" t="s">
        <v>419</v>
      </c>
      <c r="G118" s="208" t="s">
        <v>164</v>
      </c>
      <c r="H118" s="209">
        <v>1.502</v>
      </c>
      <c r="I118" s="210"/>
      <c r="J118" s="211">
        <f>ROUND(I118*H118,2)</f>
        <v>0</v>
      </c>
      <c r="K118" s="207" t="s">
        <v>140</v>
      </c>
      <c r="L118" s="45"/>
      <c r="M118" s="212" t="s">
        <v>19</v>
      </c>
      <c r="N118" s="213" t="s">
        <v>41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141</v>
      </c>
      <c r="AT118" s="216" t="s">
        <v>136</v>
      </c>
      <c r="AU118" s="216" t="s">
        <v>80</v>
      </c>
      <c r="AY118" s="18" t="s">
        <v>134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78</v>
      </c>
      <c r="BK118" s="217">
        <f>ROUND(I118*H118,2)</f>
        <v>0</v>
      </c>
      <c r="BL118" s="18" t="s">
        <v>141</v>
      </c>
      <c r="BM118" s="216" t="s">
        <v>699</v>
      </c>
    </row>
    <row r="119" s="2" customFormat="1" ht="24.15" customHeight="1">
      <c r="A119" s="39"/>
      <c r="B119" s="40"/>
      <c r="C119" s="205" t="s">
        <v>8</v>
      </c>
      <c r="D119" s="205" t="s">
        <v>136</v>
      </c>
      <c r="E119" s="206" t="s">
        <v>422</v>
      </c>
      <c r="F119" s="207" t="s">
        <v>423</v>
      </c>
      <c r="G119" s="208" t="s">
        <v>164</v>
      </c>
      <c r="H119" s="209">
        <v>28.538</v>
      </c>
      <c r="I119" s="210"/>
      <c r="J119" s="211">
        <f>ROUND(I119*H119,2)</f>
        <v>0</v>
      </c>
      <c r="K119" s="207" t="s">
        <v>140</v>
      </c>
      <c r="L119" s="45"/>
      <c r="M119" s="212" t="s">
        <v>19</v>
      </c>
      <c r="N119" s="213" t="s">
        <v>41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141</v>
      </c>
      <c r="AT119" s="216" t="s">
        <v>136</v>
      </c>
      <c r="AU119" s="216" t="s">
        <v>80</v>
      </c>
      <c r="AY119" s="18" t="s">
        <v>134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78</v>
      </c>
      <c r="BK119" s="217">
        <f>ROUND(I119*H119,2)</f>
        <v>0</v>
      </c>
      <c r="BL119" s="18" t="s">
        <v>141</v>
      </c>
      <c r="BM119" s="216" t="s">
        <v>700</v>
      </c>
    </row>
    <row r="120" s="13" customFormat="1">
      <c r="A120" s="13"/>
      <c r="B120" s="218"/>
      <c r="C120" s="219"/>
      <c r="D120" s="220" t="s">
        <v>143</v>
      </c>
      <c r="E120" s="219"/>
      <c r="F120" s="222" t="s">
        <v>701</v>
      </c>
      <c r="G120" s="219"/>
      <c r="H120" s="223">
        <v>28.538</v>
      </c>
      <c r="I120" s="224"/>
      <c r="J120" s="219"/>
      <c r="K120" s="219"/>
      <c r="L120" s="225"/>
      <c r="M120" s="226"/>
      <c r="N120" s="227"/>
      <c r="O120" s="227"/>
      <c r="P120" s="227"/>
      <c r="Q120" s="227"/>
      <c r="R120" s="227"/>
      <c r="S120" s="227"/>
      <c r="T120" s="228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29" t="s">
        <v>143</v>
      </c>
      <c r="AU120" s="229" t="s">
        <v>80</v>
      </c>
      <c r="AV120" s="13" t="s">
        <v>80</v>
      </c>
      <c r="AW120" s="13" t="s">
        <v>4</v>
      </c>
      <c r="AX120" s="13" t="s">
        <v>78</v>
      </c>
      <c r="AY120" s="229" t="s">
        <v>134</v>
      </c>
    </row>
    <row r="121" s="2" customFormat="1" ht="24.15" customHeight="1">
      <c r="A121" s="39"/>
      <c r="B121" s="40"/>
      <c r="C121" s="205" t="s">
        <v>272</v>
      </c>
      <c r="D121" s="205" t="s">
        <v>136</v>
      </c>
      <c r="E121" s="206" t="s">
        <v>427</v>
      </c>
      <c r="F121" s="207" t="s">
        <v>428</v>
      </c>
      <c r="G121" s="208" t="s">
        <v>164</v>
      </c>
      <c r="H121" s="209">
        <v>1.502</v>
      </c>
      <c r="I121" s="210"/>
      <c r="J121" s="211">
        <f>ROUND(I121*H121,2)</f>
        <v>0</v>
      </c>
      <c r="K121" s="207" t="s">
        <v>140</v>
      </c>
      <c r="L121" s="45"/>
      <c r="M121" s="212" t="s">
        <v>19</v>
      </c>
      <c r="N121" s="213" t="s">
        <v>41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141</v>
      </c>
      <c r="AT121" s="216" t="s">
        <v>136</v>
      </c>
      <c r="AU121" s="216" t="s">
        <v>80</v>
      </c>
      <c r="AY121" s="18" t="s">
        <v>134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78</v>
      </c>
      <c r="BK121" s="217">
        <f>ROUND(I121*H121,2)</f>
        <v>0</v>
      </c>
      <c r="BL121" s="18" t="s">
        <v>141</v>
      </c>
      <c r="BM121" s="216" t="s">
        <v>702</v>
      </c>
    </row>
    <row r="122" s="2" customFormat="1" ht="24.15" customHeight="1">
      <c r="A122" s="39"/>
      <c r="B122" s="40"/>
      <c r="C122" s="205" t="s">
        <v>300</v>
      </c>
      <c r="D122" s="205" t="s">
        <v>136</v>
      </c>
      <c r="E122" s="206" t="s">
        <v>703</v>
      </c>
      <c r="F122" s="207" t="s">
        <v>704</v>
      </c>
      <c r="G122" s="208" t="s">
        <v>164</v>
      </c>
      <c r="H122" s="209">
        <v>0.14999999999999999</v>
      </c>
      <c r="I122" s="210"/>
      <c r="J122" s="211">
        <f>ROUND(I122*H122,2)</f>
        <v>0</v>
      </c>
      <c r="K122" s="207" t="s">
        <v>140</v>
      </c>
      <c r="L122" s="45"/>
      <c r="M122" s="212" t="s">
        <v>19</v>
      </c>
      <c r="N122" s="213" t="s">
        <v>41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141</v>
      </c>
      <c r="AT122" s="216" t="s">
        <v>136</v>
      </c>
      <c r="AU122" s="216" t="s">
        <v>80</v>
      </c>
      <c r="AY122" s="18" t="s">
        <v>134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78</v>
      </c>
      <c r="BK122" s="217">
        <f>ROUND(I122*H122,2)</f>
        <v>0</v>
      </c>
      <c r="BL122" s="18" t="s">
        <v>141</v>
      </c>
      <c r="BM122" s="216" t="s">
        <v>705</v>
      </c>
    </row>
    <row r="123" s="2" customFormat="1" ht="24.15" customHeight="1">
      <c r="A123" s="39"/>
      <c r="B123" s="40"/>
      <c r="C123" s="205" t="s">
        <v>313</v>
      </c>
      <c r="D123" s="205" t="s">
        <v>136</v>
      </c>
      <c r="E123" s="206" t="s">
        <v>706</v>
      </c>
      <c r="F123" s="207" t="s">
        <v>163</v>
      </c>
      <c r="G123" s="208" t="s">
        <v>164</v>
      </c>
      <c r="H123" s="209">
        <v>6.8399999999999999</v>
      </c>
      <c r="I123" s="210"/>
      <c r="J123" s="211">
        <f>ROUND(I123*H123,2)</f>
        <v>0</v>
      </c>
      <c r="K123" s="207" t="s">
        <v>140</v>
      </c>
      <c r="L123" s="45"/>
      <c r="M123" s="212" t="s">
        <v>19</v>
      </c>
      <c r="N123" s="213" t="s">
        <v>41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141</v>
      </c>
      <c r="AT123" s="216" t="s">
        <v>136</v>
      </c>
      <c r="AU123" s="216" t="s">
        <v>80</v>
      </c>
      <c r="AY123" s="18" t="s">
        <v>134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78</v>
      </c>
      <c r="BK123" s="217">
        <f>ROUND(I123*H123,2)</f>
        <v>0</v>
      </c>
      <c r="BL123" s="18" t="s">
        <v>141</v>
      </c>
      <c r="BM123" s="216" t="s">
        <v>707</v>
      </c>
    </row>
    <row r="124" s="13" customFormat="1">
      <c r="A124" s="13"/>
      <c r="B124" s="218"/>
      <c r="C124" s="219"/>
      <c r="D124" s="220" t="s">
        <v>143</v>
      </c>
      <c r="E124" s="219"/>
      <c r="F124" s="222" t="s">
        <v>674</v>
      </c>
      <c r="G124" s="219"/>
      <c r="H124" s="223">
        <v>6.8399999999999999</v>
      </c>
      <c r="I124" s="224"/>
      <c r="J124" s="219"/>
      <c r="K124" s="219"/>
      <c r="L124" s="225"/>
      <c r="M124" s="226"/>
      <c r="N124" s="227"/>
      <c r="O124" s="227"/>
      <c r="P124" s="227"/>
      <c r="Q124" s="227"/>
      <c r="R124" s="227"/>
      <c r="S124" s="227"/>
      <c r="T124" s="228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29" t="s">
        <v>143</v>
      </c>
      <c r="AU124" s="229" t="s">
        <v>80</v>
      </c>
      <c r="AV124" s="13" t="s">
        <v>80</v>
      </c>
      <c r="AW124" s="13" t="s">
        <v>4</v>
      </c>
      <c r="AX124" s="13" t="s">
        <v>78</v>
      </c>
      <c r="AY124" s="229" t="s">
        <v>134</v>
      </c>
    </row>
    <row r="125" s="12" customFormat="1" ht="22.8" customHeight="1">
      <c r="A125" s="12"/>
      <c r="B125" s="189"/>
      <c r="C125" s="190"/>
      <c r="D125" s="191" t="s">
        <v>69</v>
      </c>
      <c r="E125" s="203" t="s">
        <v>430</v>
      </c>
      <c r="F125" s="203" t="s">
        <v>431</v>
      </c>
      <c r="G125" s="190"/>
      <c r="H125" s="190"/>
      <c r="I125" s="193"/>
      <c r="J125" s="204">
        <f>BK125</f>
        <v>0</v>
      </c>
      <c r="K125" s="190"/>
      <c r="L125" s="195"/>
      <c r="M125" s="196"/>
      <c r="N125" s="197"/>
      <c r="O125" s="197"/>
      <c r="P125" s="198">
        <f>P126</f>
        <v>0</v>
      </c>
      <c r="Q125" s="197"/>
      <c r="R125" s="198">
        <f>R126</f>
        <v>0</v>
      </c>
      <c r="S125" s="197"/>
      <c r="T125" s="199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0" t="s">
        <v>78</v>
      </c>
      <c r="AT125" s="201" t="s">
        <v>69</v>
      </c>
      <c r="AU125" s="201" t="s">
        <v>78</v>
      </c>
      <c r="AY125" s="200" t="s">
        <v>134</v>
      </c>
      <c r="BK125" s="202">
        <f>BK126</f>
        <v>0</v>
      </c>
    </row>
    <row r="126" s="2" customFormat="1" ht="24.15" customHeight="1">
      <c r="A126" s="39"/>
      <c r="B126" s="40"/>
      <c r="C126" s="205" t="s">
        <v>544</v>
      </c>
      <c r="D126" s="205" t="s">
        <v>136</v>
      </c>
      <c r="E126" s="206" t="s">
        <v>432</v>
      </c>
      <c r="F126" s="207" t="s">
        <v>433</v>
      </c>
      <c r="G126" s="208" t="s">
        <v>164</v>
      </c>
      <c r="H126" s="209">
        <v>9.3710000000000004</v>
      </c>
      <c r="I126" s="210"/>
      <c r="J126" s="211">
        <f>ROUND(I126*H126,2)</f>
        <v>0</v>
      </c>
      <c r="K126" s="207" t="s">
        <v>140</v>
      </c>
      <c r="L126" s="45"/>
      <c r="M126" s="212" t="s">
        <v>19</v>
      </c>
      <c r="N126" s="213" t="s">
        <v>41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141</v>
      </c>
      <c r="AT126" s="216" t="s">
        <v>136</v>
      </c>
      <c r="AU126" s="216" t="s">
        <v>80</v>
      </c>
      <c r="AY126" s="18" t="s">
        <v>134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78</v>
      </c>
      <c r="BK126" s="217">
        <f>ROUND(I126*H126,2)</f>
        <v>0</v>
      </c>
      <c r="BL126" s="18" t="s">
        <v>141</v>
      </c>
      <c r="BM126" s="216" t="s">
        <v>708</v>
      </c>
    </row>
    <row r="127" s="12" customFormat="1" ht="25.92" customHeight="1">
      <c r="A127" s="12"/>
      <c r="B127" s="189"/>
      <c r="C127" s="190"/>
      <c r="D127" s="191" t="s">
        <v>69</v>
      </c>
      <c r="E127" s="192" t="s">
        <v>435</v>
      </c>
      <c r="F127" s="192" t="s">
        <v>436</v>
      </c>
      <c r="G127" s="190"/>
      <c r="H127" s="190"/>
      <c r="I127" s="193"/>
      <c r="J127" s="194">
        <f>BK127</f>
        <v>0</v>
      </c>
      <c r="K127" s="190"/>
      <c r="L127" s="195"/>
      <c r="M127" s="196"/>
      <c r="N127" s="197"/>
      <c r="O127" s="197"/>
      <c r="P127" s="198">
        <f>P128+P132+P145</f>
        <v>0</v>
      </c>
      <c r="Q127" s="197"/>
      <c r="R127" s="198">
        <f>R128+R132+R145</f>
        <v>0.27975295999999999</v>
      </c>
      <c r="S127" s="197"/>
      <c r="T127" s="199">
        <f>T128+T132+T145</f>
        <v>0.149865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0" t="s">
        <v>80</v>
      </c>
      <c r="AT127" s="201" t="s">
        <v>69</v>
      </c>
      <c r="AU127" s="201" t="s">
        <v>70</v>
      </c>
      <c r="AY127" s="200" t="s">
        <v>134</v>
      </c>
      <c r="BK127" s="202">
        <f>BK128+BK132+BK145</f>
        <v>0</v>
      </c>
    </row>
    <row r="128" s="12" customFormat="1" ht="22.8" customHeight="1">
      <c r="A128" s="12"/>
      <c r="B128" s="189"/>
      <c r="C128" s="190"/>
      <c r="D128" s="191" t="s">
        <v>69</v>
      </c>
      <c r="E128" s="203" t="s">
        <v>494</v>
      </c>
      <c r="F128" s="203" t="s">
        <v>495</v>
      </c>
      <c r="G128" s="190"/>
      <c r="H128" s="190"/>
      <c r="I128" s="193"/>
      <c r="J128" s="204">
        <f>BK128</f>
        <v>0</v>
      </c>
      <c r="K128" s="190"/>
      <c r="L128" s="195"/>
      <c r="M128" s="196"/>
      <c r="N128" s="197"/>
      <c r="O128" s="197"/>
      <c r="P128" s="198">
        <f>SUM(P129:P131)</f>
        <v>0</v>
      </c>
      <c r="Q128" s="197"/>
      <c r="R128" s="198">
        <f>SUM(R129:R131)</f>
        <v>0.00038695999999999999</v>
      </c>
      <c r="S128" s="197"/>
      <c r="T128" s="199">
        <f>SUM(T129:T131)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0" t="s">
        <v>80</v>
      </c>
      <c r="AT128" s="201" t="s">
        <v>69</v>
      </c>
      <c r="AU128" s="201" t="s">
        <v>78</v>
      </c>
      <c r="AY128" s="200" t="s">
        <v>134</v>
      </c>
      <c r="BK128" s="202">
        <f>SUM(BK129:BK131)</f>
        <v>0</v>
      </c>
    </row>
    <row r="129" s="2" customFormat="1" ht="24.15" customHeight="1">
      <c r="A129" s="39"/>
      <c r="B129" s="40"/>
      <c r="C129" s="205" t="s">
        <v>319</v>
      </c>
      <c r="D129" s="205" t="s">
        <v>136</v>
      </c>
      <c r="E129" s="206" t="s">
        <v>709</v>
      </c>
      <c r="F129" s="207" t="s">
        <v>710</v>
      </c>
      <c r="G129" s="208" t="s">
        <v>228</v>
      </c>
      <c r="H129" s="209">
        <v>0.69099999999999995</v>
      </c>
      <c r="I129" s="210"/>
      <c r="J129" s="211">
        <f>ROUND(I129*H129,2)</f>
        <v>0</v>
      </c>
      <c r="K129" s="207" t="s">
        <v>140</v>
      </c>
      <c r="L129" s="45"/>
      <c r="M129" s="212" t="s">
        <v>19</v>
      </c>
      <c r="N129" s="213" t="s">
        <v>41</v>
      </c>
      <c r="O129" s="85"/>
      <c r="P129" s="214">
        <f>O129*H129</f>
        <v>0</v>
      </c>
      <c r="Q129" s="214">
        <v>0.00036000000000000002</v>
      </c>
      <c r="R129" s="214">
        <f>Q129*H129</f>
        <v>0.00024876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442</v>
      </c>
      <c r="AT129" s="216" t="s">
        <v>136</v>
      </c>
      <c r="AU129" s="216" t="s">
        <v>80</v>
      </c>
      <c r="AY129" s="18" t="s">
        <v>134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78</v>
      </c>
      <c r="BK129" s="217">
        <f>ROUND(I129*H129,2)</f>
        <v>0</v>
      </c>
      <c r="BL129" s="18" t="s">
        <v>442</v>
      </c>
      <c r="BM129" s="216" t="s">
        <v>711</v>
      </c>
    </row>
    <row r="130" s="13" customFormat="1">
      <c r="A130" s="13"/>
      <c r="B130" s="218"/>
      <c r="C130" s="219"/>
      <c r="D130" s="220" t="s">
        <v>143</v>
      </c>
      <c r="E130" s="221" t="s">
        <v>19</v>
      </c>
      <c r="F130" s="222" t="s">
        <v>712</v>
      </c>
      <c r="G130" s="219"/>
      <c r="H130" s="223">
        <v>0.69099999999999995</v>
      </c>
      <c r="I130" s="224"/>
      <c r="J130" s="219"/>
      <c r="K130" s="219"/>
      <c r="L130" s="225"/>
      <c r="M130" s="226"/>
      <c r="N130" s="227"/>
      <c r="O130" s="227"/>
      <c r="P130" s="227"/>
      <c r="Q130" s="227"/>
      <c r="R130" s="227"/>
      <c r="S130" s="227"/>
      <c r="T130" s="22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29" t="s">
        <v>143</v>
      </c>
      <c r="AU130" s="229" t="s">
        <v>80</v>
      </c>
      <c r="AV130" s="13" t="s">
        <v>80</v>
      </c>
      <c r="AW130" s="13" t="s">
        <v>32</v>
      </c>
      <c r="AX130" s="13" t="s">
        <v>78</v>
      </c>
      <c r="AY130" s="229" t="s">
        <v>134</v>
      </c>
    </row>
    <row r="131" s="2" customFormat="1" ht="14.4" customHeight="1">
      <c r="A131" s="39"/>
      <c r="B131" s="40"/>
      <c r="C131" s="230" t="s">
        <v>323</v>
      </c>
      <c r="D131" s="230" t="s">
        <v>197</v>
      </c>
      <c r="E131" s="231" t="s">
        <v>713</v>
      </c>
      <c r="F131" s="232" t="s">
        <v>714</v>
      </c>
      <c r="G131" s="233" t="s">
        <v>228</v>
      </c>
      <c r="H131" s="234">
        <v>0.69099999999999995</v>
      </c>
      <c r="I131" s="235"/>
      <c r="J131" s="236">
        <f>ROUND(I131*H131,2)</f>
        <v>0</v>
      </c>
      <c r="K131" s="232" t="s">
        <v>19</v>
      </c>
      <c r="L131" s="237"/>
      <c r="M131" s="238" t="s">
        <v>19</v>
      </c>
      <c r="N131" s="239" t="s">
        <v>41</v>
      </c>
      <c r="O131" s="85"/>
      <c r="P131" s="214">
        <f>O131*H131</f>
        <v>0</v>
      </c>
      <c r="Q131" s="214">
        <v>0.00020000000000000001</v>
      </c>
      <c r="R131" s="214">
        <f>Q131*H131</f>
        <v>0.0001382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462</v>
      </c>
      <c r="AT131" s="216" t="s">
        <v>197</v>
      </c>
      <c r="AU131" s="216" t="s">
        <v>80</v>
      </c>
      <c r="AY131" s="18" t="s">
        <v>134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78</v>
      </c>
      <c r="BK131" s="217">
        <f>ROUND(I131*H131,2)</f>
        <v>0</v>
      </c>
      <c r="BL131" s="18" t="s">
        <v>442</v>
      </c>
      <c r="BM131" s="216" t="s">
        <v>715</v>
      </c>
    </row>
    <row r="132" s="12" customFormat="1" ht="22.8" customHeight="1">
      <c r="A132" s="12"/>
      <c r="B132" s="189"/>
      <c r="C132" s="190"/>
      <c r="D132" s="191" t="s">
        <v>69</v>
      </c>
      <c r="E132" s="203" t="s">
        <v>716</v>
      </c>
      <c r="F132" s="203" t="s">
        <v>717</v>
      </c>
      <c r="G132" s="190"/>
      <c r="H132" s="190"/>
      <c r="I132" s="193"/>
      <c r="J132" s="204">
        <f>BK132</f>
        <v>0</v>
      </c>
      <c r="K132" s="190"/>
      <c r="L132" s="195"/>
      <c r="M132" s="196"/>
      <c r="N132" s="197"/>
      <c r="O132" s="197"/>
      <c r="P132" s="198">
        <f>SUM(P133:P144)</f>
        <v>0</v>
      </c>
      <c r="Q132" s="197"/>
      <c r="R132" s="198">
        <f>SUM(R133:R144)</f>
        <v>0.16863600000000001</v>
      </c>
      <c r="S132" s="197"/>
      <c r="T132" s="199">
        <f>SUM(T133:T144)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0" t="s">
        <v>80</v>
      </c>
      <c r="AT132" s="201" t="s">
        <v>69</v>
      </c>
      <c r="AU132" s="201" t="s">
        <v>78</v>
      </c>
      <c r="AY132" s="200" t="s">
        <v>134</v>
      </c>
      <c r="BK132" s="202">
        <f>SUM(BK133:BK144)</f>
        <v>0</v>
      </c>
    </row>
    <row r="133" s="2" customFormat="1" ht="14.4" customHeight="1">
      <c r="A133" s="39"/>
      <c r="B133" s="40"/>
      <c r="C133" s="205" t="s">
        <v>7</v>
      </c>
      <c r="D133" s="205" t="s">
        <v>136</v>
      </c>
      <c r="E133" s="206" t="s">
        <v>718</v>
      </c>
      <c r="F133" s="207" t="s">
        <v>719</v>
      </c>
      <c r="G133" s="208" t="s">
        <v>181</v>
      </c>
      <c r="H133" s="209">
        <v>2</v>
      </c>
      <c r="I133" s="210"/>
      <c r="J133" s="211">
        <f>ROUND(I133*H133,2)</f>
        <v>0</v>
      </c>
      <c r="K133" s="207" t="s">
        <v>140</v>
      </c>
      <c r="L133" s="45"/>
      <c r="M133" s="212" t="s">
        <v>19</v>
      </c>
      <c r="N133" s="213" t="s">
        <v>41</v>
      </c>
      <c r="O133" s="85"/>
      <c r="P133" s="214">
        <f>O133*H133</f>
        <v>0</v>
      </c>
      <c r="Q133" s="214">
        <v>0.060040000000000003</v>
      </c>
      <c r="R133" s="214">
        <f>Q133*H133</f>
        <v>0.12008000000000001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442</v>
      </c>
      <c r="AT133" s="216" t="s">
        <v>136</v>
      </c>
      <c r="AU133" s="216" t="s">
        <v>80</v>
      </c>
      <c r="AY133" s="18" t="s">
        <v>134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78</v>
      </c>
      <c r="BK133" s="217">
        <f>ROUND(I133*H133,2)</f>
        <v>0</v>
      </c>
      <c r="BL133" s="18" t="s">
        <v>442</v>
      </c>
      <c r="BM133" s="216" t="s">
        <v>720</v>
      </c>
    </row>
    <row r="134" s="2" customFormat="1" ht="14.4" customHeight="1">
      <c r="A134" s="39"/>
      <c r="B134" s="40"/>
      <c r="C134" s="205" t="s">
        <v>337</v>
      </c>
      <c r="D134" s="205" t="s">
        <v>136</v>
      </c>
      <c r="E134" s="206" t="s">
        <v>721</v>
      </c>
      <c r="F134" s="207" t="s">
        <v>722</v>
      </c>
      <c r="G134" s="208" t="s">
        <v>316</v>
      </c>
      <c r="H134" s="209">
        <v>3</v>
      </c>
      <c r="I134" s="210"/>
      <c r="J134" s="211">
        <f>ROUND(I134*H134,2)</f>
        <v>0</v>
      </c>
      <c r="K134" s="207" t="s">
        <v>140</v>
      </c>
      <c r="L134" s="45"/>
      <c r="M134" s="212" t="s">
        <v>19</v>
      </c>
      <c r="N134" s="213" t="s">
        <v>41</v>
      </c>
      <c r="O134" s="85"/>
      <c r="P134" s="214">
        <f>O134*H134</f>
        <v>0</v>
      </c>
      <c r="Q134" s="214">
        <v>0.0016800000000000001</v>
      </c>
      <c r="R134" s="214">
        <f>Q134*H134</f>
        <v>0.0050400000000000002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442</v>
      </c>
      <c r="AT134" s="216" t="s">
        <v>136</v>
      </c>
      <c r="AU134" s="216" t="s">
        <v>80</v>
      </c>
      <c r="AY134" s="18" t="s">
        <v>134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78</v>
      </c>
      <c r="BK134" s="217">
        <f>ROUND(I134*H134,2)</f>
        <v>0</v>
      </c>
      <c r="BL134" s="18" t="s">
        <v>442</v>
      </c>
      <c r="BM134" s="216" t="s">
        <v>723</v>
      </c>
    </row>
    <row r="135" s="13" customFormat="1">
      <c r="A135" s="13"/>
      <c r="B135" s="218"/>
      <c r="C135" s="219"/>
      <c r="D135" s="220" t="s">
        <v>143</v>
      </c>
      <c r="E135" s="221" t="s">
        <v>19</v>
      </c>
      <c r="F135" s="222" t="s">
        <v>724</v>
      </c>
      <c r="G135" s="219"/>
      <c r="H135" s="223">
        <v>3</v>
      </c>
      <c r="I135" s="224"/>
      <c r="J135" s="219"/>
      <c r="K135" s="219"/>
      <c r="L135" s="225"/>
      <c r="M135" s="226"/>
      <c r="N135" s="227"/>
      <c r="O135" s="227"/>
      <c r="P135" s="227"/>
      <c r="Q135" s="227"/>
      <c r="R135" s="227"/>
      <c r="S135" s="227"/>
      <c r="T135" s="22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29" t="s">
        <v>143</v>
      </c>
      <c r="AU135" s="229" t="s">
        <v>80</v>
      </c>
      <c r="AV135" s="13" t="s">
        <v>80</v>
      </c>
      <c r="AW135" s="13" t="s">
        <v>32</v>
      </c>
      <c r="AX135" s="13" t="s">
        <v>78</v>
      </c>
      <c r="AY135" s="229" t="s">
        <v>134</v>
      </c>
    </row>
    <row r="136" s="2" customFormat="1" ht="14.4" customHeight="1">
      <c r="A136" s="39"/>
      <c r="B136" s="40"/>
      <c r="C136" s="205" t="s">
        <v>725</v>
      </c>
      <c r="D136" s="205" t="s">
        <v>136</v>
      </c>
      <c r="E136" s="206" t="s">
        <v>726</v>
      </c>
      <c r="F136" s="207" t="s">
        <v>727</v>
      </c>
      <c r="G136" s="208" t="s">
        <v>316</v>
      </c>
      <c r="H136" s="209">
        <v>4.6500000000000004</v>
      </c>
      <c r="I136" s="210"/>
      <c r="J136" s="211">
        <f>ROUND(I136*H136,2)</f>
        <v>0</v>
      </c>
      <c r="K136" s="207" t="s">
        <v>140</v>
      </c>
      <c r="L136" s="45"/>
      <c r="M136" s="212" t="s">
        <v>19</v>
      </c>
      <c r="N136" s="213" t="s">
        <v>41</v>
      </c>
      <c r="O136" s="85"/>
      <c r="P136" s="214">
        <f>O136*H136</f>
        <v>0</v>
      </c>
      <c r="Q136" s="214">
        <v>0.0074400000000000004</v>
      </c>
      <c r="R136" s="214">
        <f>Q136*H136</f>
        <v>0.034596000000000002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442</v>
      </c>
      <c r="AT136" s="216" t="s">
        <v>136</v>
      </c>
      <c r="AU136" s="216" t="s">
        <v>80</v>
      </c>
      <c r="AY136" s="18" t="s">
        <v>134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78</v>
      </c>
      <c r="BK136" s="217">
        <f>ROUND(I136*H136,2)</f>
        <v>0</v>
      </c>
      <c r="BL136" s="18" t="s">
        <v>442</v>
      </c>
      <c r="BM136" s="216" t="s">
        <v>728</v>
      </c>
    </row>
    <row r="137" s="13" customFormat="1">
      <c r="A137" s="13"/>
      <c r="B137" s="218"/>
      <c r="C137" s="219"/>
      <c r="D137" s="220" t="s">
        <v>143</v>
      </c>
      <c r="E137" s="221" t="s">
        <v>19</v>
      </c>
      <c r="F137" s="222" t="s">
        <v>729</v>
      </c>
      <c r="G137" s="219"/>
      <c r="H137" s="223">
        <v>4.6500000000000004</v>
      </c>
      <c r="I137" s="224"/>
      <c r="J137" s="219"/>
      <c r="K137" s="219"/>
      <c r="L137" s="225"/>
      <c r="M137" s="226"/>
      <c r="N137" s="227"/>
      <c r="O137" s="227"/>
      <c r="P137" s="227"/>
      <c r="Q137" s="227"/>
      <c r="R137" s="227"/>
      <c r="S137" s="227"/>
      <c r="T137" s="22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29" t="s">
        <v>143</v>
      </c>
      <c r="AU137" s="229" t="s">
        <v>80</v>
      </c>
      <c r="AV137" s="13" t="s">
        <v>80</v>
      </c>
      <c r="AW137" s="13" t="s">
        <v>32</v>
      </c>
      <c r="AX137" s="13" t="s">
        <v>78</v>
      </c>
      <c r="AY137" s="229" t="s">
        <v>134</v>
      </c>
    </row>
    <row r="138" s="2" customFormat="1" ht="24.15" customHeight="1">
      <c r="A138" s="39"/>
      <c r="B138" s="40"/>
      <c r="C138" s="205" t="s">
        <v>332</v>
      </c>
      <c r="D138" s="205" t="s">
        <v>136</v>
      </c>
      <c r="E138" s="206" t="s">
        <v>730</v>
      </c>
      <c r="F138" s="207" t="s">
        <v>731</v>
      </c>
      <c r="G138" s="208" t="s">
        <v>181</v>
      </c>
      <c r="H138" s="209">
        <v>2</v>
      </c>
      <c r="I138" s="210"/>
      <c r="J138" s="211">
        <f>ROUND(I138*H138,2)</f>
        <v>0</v>
      </c>
      <c r="K138" s="207" t="s">
        <v>140</v>
      </c>
      <c r="L138" s="45"/>
      <c r="M138" s="212" t="s">
        <v>19</v>
      </c>
      <c r="N138" s="213" t="s">
        <v>41</v>
      </c>
      <c r="O138" s="85"/>
      <c r="P138" s="214">
        <f>O138*H138</f>
        <v>0</v>
      </c>
      <c r="Q138" s="214">
        <v>0.00296</v>
      </c>
      <c r="R138" s="214">
        <f>Q138*H138</f>
        <v>0.0059199999999999999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442</v>
      </c>
      <c r="AT138" s="216" t="s">
        <v>136</v>
      </c>
      <c r="AU138" s="216" t="s">
        <v>80</v>
      </c>
      <c r="AY138" s="18" t="s">
        <v>134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78</v>
      </c>
      <c r="BK138" s="217">
        <f>ROUND(I138*H138,2)</f>
        <v>0</v>
      </c>
      <c r="BL138" s="18" t="s">
        <v>442</v>
      </c>
      <c r="BM138" s="216" t="s">
        <v>732</v>
      </c>
    </row>
    <row r="139" s="2" customFormat="1" ht="14.4" customHeight="1">
      <c r="A139" s="39"/>
      <c r="B139" s="40"/>
      <c r="C139" s="205" t="s">
        <v>608</v>
      </c>
      <c r="D139" s="205" t="s">
        <v>136</v>
      </c>
      <c r="E139" s="206" t="s">
        <v>733</v>
      </c>
      <c r="F139" s="207" t="s">
        <v>734</v>
      </c>
      <c r="G139" s="208" t="s">
        <v>181</v>
      </c>
      <c r="H139" s="209">
        <v>2</v>
      </c>
      <c r="I139" s="210"/>
      <c r="J139" s="211">
        <f>ROUND(I139*H139,2)</f>
        <v>0</v>
      </c>
      <c r="K139" s="207" t="s">
        <v>140</v>
      </c>
      <c r="L139" s="45"/>
      <c r="M139" s="212" t="s">
        <v>19</v>
      </c>
      <c r="N139" s="213" t="s">
        <v>41</v>
      </c>
      <c r="O139" s="85"/>
      <c r="P139" s="214">
        <f>O139*H139</f>
        <v>0</v>
      </c>
      <c r="Q139" s="214">
        <v>0.0015</v>
      </c>
      <c r="R139" s="214">
        <f>Q139*H139</f>
        <v>0.0030000000000000001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442</v>
      </c>
      <c r="AT139" s="216" t="s">
        <v>136</v>
      </c>
      <c r="AU139" s="216" t="s">
        <v>80</v>
      </c>
      <c r="AY139" s="18" t="s">
        <v>134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78</v>
      </c>
      <c r="BK139" s="217">
        <f>ROUND(I139*H139,2)</f>
        <v>0</v>
      </c>
      <c r="BL139" s="18" t="s">
        <v>442</v>
      </c>
      <c r="BM139" s="216" t="s">
        <v>735</v>
      </c>
    </row>
    <row r="140" s="2" customFormat="1" ht="14.4" customHeight="1">
      <c r="A140" s="39"/>
      <c r="B140" s="40"/>
      <c r="C140" s="205" t="s">
        <v>616</v>
      </c>
      <c r="D140" s="205" t="s">
        <v>136</v>
      </c>
      <c r="E140" s="206" t="s">
        <v>736</v>
      </c>
      <c r="F140" s="207" t="s">
        <v>737</v>
      </c>
      <c r="G140" s="208" t="s">
        <v>316</v>
      </c>
      <c r="H140" s="209">
        <v>5.6500000000000004</v>
      </c>
      <c r="I140" s="210"/>
      <c r="J140" s="211">
        <f>ROUND(I140*H140,2)</f>
        <v>0</v>
      </c>
      <c r="K140" s="207" t="s">
        <v>140</v>
      </c>
      <c r="L140" s="45"/>
      <c r="M140" s="212" t="s">
        <v>19</v>
      </c>
      <c r="N140" s="213" t="s">
        <v>41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442</v>
      </c>
      <c r="AT140" s="216" t="s">
        <v>136</v>
      </c>
      <c r="AU140" s="216" t="s">
        <v>80</v>
      </c>
      <c r="AY140" s="18" t="s">
        <v>134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78</v>
      </c>
      <c r="BK140" s="217">
        <f>ROUND(I140*H140,2)</f>
        <v>0</v>
      </c>
      <c r="BL140" s="18" t="s">
        <v>442</v>
      </c>
      <c r="BM140" s="216" t="s">
        <v>738</v>
      </c>
    </row>
    <row r="141" s="13" customFormat="1">
      <c r="A141" s="13"/>
      <c r="B141" s="218"/>
      <c r="C141" s="219"/>
      <c r="D141" s="220" t="s">
        <v>143</v>
      </c>
      <c r="E141" s="221" t="s">
        <v>19</v>
      </c>
      <c r="F141" s="222" t="s">
        <v>739</v>
      </c>
      <c r="G141" s="219"/>
      <c r="H141" s="223">
        <v>5.6500000000000004</v>
      </c>
      <c r="I141" s="224"/>
      <c r="J141" s="219"/>
      <c r="K141" s="219"/>
      <c r="L141" s="225"/>
      <c r="M141" s="226"/>
      <c r="N141" s="227"/>
      <c r="O141" s="227"/>
      <c r="P141" s="227"/>
      <c r="Q141" s="227"/>
      <c r="R141" s="227"/>
      <c r="S141" s="227"/>
      <c r="T141" s="22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29" t="s">
        <v>143</v>
      </c>
      <c r="AU141" s="229" t="s">
        <v>80</v>
      </c>
      <c r="AV141" s="13" t="s">
        <v>80</v>
      </c>
      <c r="AW141" s="13" t="s">
        <v>32</v>
      </c>
      <c r="AX141" s="13" t="s">
        <v>78</v>
      </c>
      <c r="AY141" s="229" t="s">
        <v>134</v>
      </c>
    </row>
    <row r="142" s="2" customFormat="1" ht="14.4" customHeight="1">
      <c r="A142" s="39"/>
      <c r="B142" s="40"/>
      <c r="C142" s="205" t="s">
        <v>597</v>
      </c>
      <c r="D142" s="205" t="s">
        <v>136</v>
      </c>
      <c r="E142" s="206" t="s">
        <v>740</v>
      </c>
      <c r="F142" s="207" t="s">
        <v>741</v>
      </c>
      <c r="G142" s="208" t="s">
        <v>316</v>
      </c>
      <c r="H142" s="209">
        <v>40</v>
      </c>
      <c r="I142" s="210"/>
      <c r="J142" s="211">
        <f>ROUND(I142*H142,2)</f>
        <v>0</v>
      </c>
      <c r="K142" s="207" t="s">
        <v>140</v>
      </c>
      <c r="L142" s="45"/>
      <c r="M142" s="212" t="s">
        <v>19</v>
      </c>
      <c r="N142" s="213" t="s">
        <v>41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442</v>
      </c>
      <c r="AT142" s="216" t="s">
        <v>136</v>
      </c>
      <c r="AU142" s="216" t="s">
        <v>80</v>
      </c>
      <c r="AY142" s="18" t="s">
        <v>134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78</v>
      </c>
      <c r="BK142" s="217">
        <f>ROUND(I142*H142,2)</f>
        <v>0</v>
      </c>
      <c r="BL142" s="18" t="s">
        <v>442</v>
      </c>
      <c r="BM142" s="216" t="s">
        <v>742</v>
      </c>
    </row>
    <row r="143" s="13" customFormat="1">
      <c r="A143" s="13"/>
      <c r="B143" s="218"/>
      <c r="C143" s="219"/>
      <c r="D143" s="220" t="s">
        <v>143</v>
      </c>
      <c r="E143" s="221" t="s">
        <v>19</v>
      </c>
      <c r="F143" s="222" t="s">
        <v>305</v>
      </c>
      <c r="G143" s="219"/>
      <c r="H143" s="223">
        <v>40</v>
      </c>
      <c r="I143" s="224"/>
      <c r="J143" s="219"/>
      <c r="K143" s="219"/>
      <c r="L143" s="225"/>
      <c r="M143" s="226"/>
      <c r="N143" s="227"/>
      <c r="O143" s="227"/>
      <c r="P143" s="227"/>
      <c r="Q143" s="227"/>
      <c r="R143" s="227"/>
      <c r="S143" s="227"/>
      <c r="T143" s="22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29" t="s">
        <v>143</v>
      </c>
      <c r="AU143" s="229" t="s">
        <v>80</v>
      </c>
      <c r="AV143" s="13" t="s">
        <v>80</v>
      </c>
      <c r="AW143" s="13" t="s">
        <v>32</v>
      </c>
      <c r="AX143" s="13" t="s">
        <v>78</v>
      </c>
      <c r="AY143" s="229" t="s">
        <v>134</v>
      </c>
    </row>
    <row r="144" s="2" customFormat="1" ht="24.15" customHeight="1">
      <c r="A144" s="39"/>
      <c r="B144" s="40"/>
      <c r="C144" s="205" t="s">
        <v>612</v>
      </c>
      <c r="D144" s="205" t="s">
        <v>136</v>
      </c>
      <c r="E144" s="206" t="s">
        <v>743</v>
      </c>
      <c r="F144" s="207" t="s">
        <v>744</v>
      </c>
      <c r="G144" s="208" t="s">
        <v>164</v>
      </c>
      <c r="H144" s="209">
        <v>0.16900000000000001</v>
      </c>
      <c r="I144" s="210"/>
      <c r="J144" s="211">
        <f>ROUND(I144*H144,2)</f>
        <v>0</v>
      </c>
      <c r="K144" s="207" t="s">
        <v>140</v>
      </c>
      <c r="L144" s="45"/>
      <c r="M144" s="212" t="s">
        <v>19</v>
      </c>
      <c r="N144" s="213" t="s">
        <v>41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442</v>
      </c>
      <c r="AT144" s="216" t="s">
        <v>136</v>
      </c>
      <c r="AU144" s="216" t="s">
        <v>80</v>
      </c>
      <c r="AY144" s="18" t="s">
        <v>134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78</v>
      </c>
      <c r="BK144" s="217">
        <f>ROUND(I144*H144,2)</f>
        <v>0</v>
      </c>
      <c r="BL144" s="18" t="s">
        <v>442</v>
      </c>
      <c r="BM144" s="216" t="s">
        <v>745</v>
      </c>
    </row>
    <row r="145" s="12" customFormat="1" ht="22.8" customHeight="1">
      <c r="A145" s="12"/>
      <c r="B145" s="189"/>
      <c r="C145" s="190"/>
      <c r="D145" s="191" t="s">
        <v>69</v>
      </c>
      <c r="E145" s="203" t="s">
        <v>746</v>
      </c>
      <c r="F145" s="203" t="s">
        <v>747</v>
      </c>
      <c r="G145" s="190"/>
      <c r="H145" s="190"/>
      <c r="I145" s="193"/>
      <c r="J145" s="204">
        <f>BK145</f>
        <v>0</v>
      </c>
      <c r="K145" s="190"/>
      <c r="L145" s="195"/>
      <c r="M145" s="196"/>
      <c r="N145" s="197"/>
      <c r="O145" s="197"/>
      <c r="P145" s="198">
        <f>SUM(P146:P162)</f>
        <v>0</v>
      </c>
      <c r="Q145" s="197"/>
      <c r="R145" s="198">
        <f>SUM(R146:R162)</f>
        <v>0.11073</v>
      </c>
      <c r="S145" s="197"/>
      <c r="T145" s="199">
        <f>SUM(T146:T162)</f>
        <v>0.149865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0" t="s">
        <v>80</v>
      </c>
      <c r="AT145" s="201" t="s">
        <v>69</v>
      </c>
      <c r="AU145" s="201" t="s">
        <v>78</v>
      </c>
      <c r="AY145" s="200" t="s">
        <v>134</v>
      </c>
      <c r="BK145" s="202">
        <f>SUM(BK146:BK162)</f>
        <v>0</v>
      </c>
    </row>
    <row r="146" s="2" customFormat="1" ht="14.4" customHeight="1">
      <c r="A146" s="39"/>
      <c r="B146" s="40"/>
      <c r="C146" s="205" t="s">
        <v>152</v>
      </c>
      <c r="D146" s="205" t="s">
        <v>136</v>
      </c>
      <c r="E146" s="206" t="s">
        <v>748</v>
      </c>
      <c r="F146" s="207" t="s">
        <v>749</v>
      </c>
      <c r="G146" s="208" t="s">
        <v>316</v>
      </c>
      <c r="H146" s="209">
        <v>16.800000000000001</v>
      </c>
      <c r="I146" s="210"/>
      <c r="J146" s="211">
        <f>ROUND(I146*H146,2)</f>
        <v>0</v>
      </c>
      <c r="K146" s="207" t="s">
        <v>140</v>
      </c>
      <c r="L146" s="45"/>
      <c r="M146" s="212" t="s">
        <v>19</v>
      </c>
      <c r="N146" s="213" t="s">
        <v>41</v>
      </c>
      <c r="O146" s="85"/>
      <c r="P146" s="214">
        <f>O146*H146</f>
        <v>0</v>
      </c>
      <c r="Q146" s="214">
        <v>0.0045100000000000001</v>
      </c>
      <c r="R146" s="214">
        <f>Q146*H146</f>
        <v>0.075768000000000002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442</v>
      </c>
      <c r="AT146" s="216" t="s">
        <v>136</v>
      </c>
      <c r="AU146" s="216" t="s">
        <v>80</v>
      </c>
      <c r="AY146" s="18" t="s">
        <v>134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78</v>
      </c>
      <c r="BK146" s="217">
        <f>ROUND(I146*H146,2)</f>
        <v>0</v>
      </c>
      <c r="BL146" s="18" t="s">
        <v>442</v>
      </c>
      <c r="BM146" s="216" t="s">
        <v>750</v>
      </c>
    </row>
    <row r="147" s="13" customFormat="1">
      <c r="A147" s="13"/>
      <c r="B147" s="218"/>
      <c r="C147" s="219"/>
      <c r="D147" s="220" t="s">
        <v>143</v>
      </c>
      <c r="E147" s="221" t="s">
        <v>19</v>
      </c>
      <c r="F147" s="222" t="s">
        <v>751</v>
      </c>
      <c r="G147" s="219"/>
      <c r="H147" s="223">
        <v>16.800000000000001</v>
      </c>
      <c r="I147" s="224"/>
      <c r="J147" s="219"/>
      <c r="K147" s="219"/>
      <c r="L147" s="225"/>
      <c r="M147" s="226"/>
      <c r="N147" s="227"/>
      <c r="O147" s="227"/>
      <c r="P147" s="227"/>
      <c r="Q147" s="227"/>
      <c r="R147" s="227"/>
      <c r="S147" s="227"/>
      <c r="T147" s="22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29" t="s">
        <v>143</v>
      </c>
      <c r="AU147" s="229" t="s">
        <v>80</v>
      </c>
      <c r="AV147" s="13" t="s">
        <v>80</v>
      </c>
      <c r="AW147" s="13" t="s">
        <v>32</v>
      </c>
      <c r="AX147" s="13" t="s">
        <v>78</v>
      </c>
      <c r="AY147" s="229" t="s">
        <v>134</v>
      </c>
    </row>
    <row r="148" s="2" customFormat="1" ht="14.4" customHeight="1">
      <c r="A148" s="39"/>
      <c r="B148" s="40"/>
      <c r="C148" s="205" t="s">
        <v>80</v>
      </c>
      <c r="D148" s="205" t="s">
        <v>136</v>
      </c>
      <c r="E148" s="206" t="s">
        <v>752</v>
      </c>
      <c r="F148" s="207" t="s">
        <v>753</v>
      </c>
      <c r="G148" s="208" t="s">
        <v>316</v>
      </c>
      <c r="H148" s="209">
        <v>17.300000000000001</v>
      </c>
      <c r="I148" s="210"/>
      <c r="J148" s="211">
        <f>ROUND(I148*H148,2)</f>
        <v>0</v>
      </c>
      <c r="K148" s="207" t="s">
        <v>140</v>
      </c>
      <c r="L148" s="45"/>
      <c r="M148" s="212" t="s">
        <v>19</v>
      </c>
      <c r="N148" s="213" t="s">
        <v>41</v>
      </c>
      <c r="O148" s="85"/>
      <c r="P148" s="214">
        <f>O148*H148</f>
        <v>0</v>
      </c>
      <c r="Q148" s="214">
        <v>0</v>
      </c>
      <c r="R148" s="214">
        <f>Q148*H148</f>
        <v>0</v>
      </c>
      <c r="S148" s="214">
        <v>0.0049699999999999996</v>
      </c>
      <c r="T148" s="215">
        <f>S148*H148</f>
        <v>0.085981000000000002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442</v>
      </c>
      <c r="AT148" s="216" t="s">
        <v>136</v>
      </c>
      <c r="AU148" s="216" t="s">
        <v>80</v>
      </c>
      <c r="AY148" s="18" t="s">
        <v>134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78</v>
      </c>
      <c r="BK148" s="217">
        <f>ROUND(I148*H148,2)</f>
        <v>0</v>
      </c>
      <c r="BL148" s="18" t="s">
        <v>442</v>
      </c>
      <c r="BM148" s="216" t="s">
        <v>754</v>
      </c>
    </row>
    <row r="149" s="13" customFormat="1">
      <c r="A149" s="13"/>
      <c r="B149" s="218"/>
      <c r="C149" s="219"/>
      <c r="D149" s="220" t="s">
        <v>143</v>
      </c>
      <c r="E149" s="221" t="s">
        <v>19</v>
      </c>
      <c r="F149" s="222" t="s">
        <v>755</v>
      </c>
      <c r="G149" s="219"/>
      <c r="H149" s="223">
        <v>17.300000000000001</v>
      </c>
      <c r="I149" s="224"/>
      <c r="J149" s="219"/>
      <c r="K149" s="219"/>
      <c r="L149" s="225"/>
      <c r="M149" s="226"/>
      <c r="N149" s="227"/>
      <c r="O149" s="227"/>
      <c r="P149" s="227"/>
      <c r="Q149" s="227"/>
      <c r="R149" s="227"/>
      <c r="S149" s="227"/>
      <c r="T149" s="22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29" t="s">
        <v>143</v>
      </c>
      <c r="AU149" s="229" t="s">
        <v>80</v>
      </c>
      <c r="AV149" s="13" t="s">
        <v>80</v>
      </c>
      <c r="AW149" s="13" t="s">
        <v>32</v>
      </c>
      <c r="AX149" s="13" t="s">
        <v>78</v>
      </c>
      <c r="AY149" s="229" t="s">
        <v>134</v>
      </c>
    </row>
    <row r="150" s="2" customFormat="1" ht="24.15" customHeight="1">
      <c r="A150" s="39"/>
      <c r="B150" s="40"/>
      <c r="C150" s="205" t="s">
        <v>141</v>
      </c>
      <c r="D150" s="205" t="s">
        <v>136</v>
      </c>
      <c r="E150" s="206" t="s">
        <v>756</v>
      </c>
      <c r="F150" s="207" t="s">
        <v>757</v>
      </c>
      <c r="G150" s="208" t="s">
        <v>181</v>
      </c>
      <c r="H150" s="209">
        <v>7</v>
      </c>
      <c r="I150" s="210"/>
      <c r="J150" s="211">
        <f>ROUND(I150*H150,2)</f>
        <v>0</v>
      </c>
      <c r="K150" s="207" t="s">
        <v>140</v>
      </c>
      <c r="L150" s="45"/>
      <c r="M150" s="212" t="s">
        <v>19</v>
      </c>
      <c r="N150" s="213" t="s">
        <v>41</v>
      </c>
      <c r="O150" s="85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442</v>
      </c>
      <c r="AT150" s="216" t="s">
        <v>136</v>
      </c>
      <c r="AU150" s="216" t="s">
        <v>80</v>
      </c>
      <c r="AY150" s="18" t="s">
        <v>134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78</v>
      </c>
      <c r="BK150" s="217">
        <f>ROUND(I150*H150,2)</f>
        <v>0</v>
      </c>
      <c r="BL150" s="18" t="s">
        <v>442</v>
      </c>
      <c r="BM150" s="216" t="s">
        <v>758</v>
      </c>
    </row>
    <row r="151" s="13" customFormat="1">
      <c r="A151" s="13"/>
      <c r="B151" s="218"/>
      <c r="C151" s="219"/>
      <c r="D151" s="220" t="s">
        <v>143</v>
      </c>
      <c r="E151" s="221" t="s">
        <v>19</v>
      </c>
      <c r="F151" s="222" t="s">
        <v>759</v>
      </c>
      <c r="G151" s="219"/>
      <c r="H151" s="223">
        <v>7</v>
      </c>
      <c r="I151" s="224"/>
      <c r="J151" s="219"/>
      <c r="K151" s="219"/>
      <c r="L151" s="225"/>
      <c r="M151" s="226"/>
      <c r="N151" s="227"/>
      <c r="O151" s="227"/>
      <c r="P151" s="227"/>
      <c r="Q151" s="227"/>
      <c r="R151" s="227"/>
      <c r="S151" s="227"/>
      <c r="T151" s="22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29" t="s">
        <v>143</v>
      </c>
      <c r="AU151" s="229" t="s">
        <v>80</v>
      </c>
      <c r="AV151" s="13" t="s">
        <v>80</v>
      </c>
      <c r="AW151" s="13" t="s">
        <v>32</v>
      </c>
      <c r="AX151" s="13" t="s">
        <v>78</v>
      </c>
      <c r="AY151" s="229" t="s">
        <v>134</v>
      </c>
    </row>
    <row r="152" s="2" customFormat="1" ht="24.15" customHeight="1">
      <c r="A152" s="39"/>
      <c r="B152" s="40"/>
      <c r="C152" s="205" t="s">
        <v>145</v>
      </c>
      <c r="D152" s="205" t="s">
        <v>136</v>
      </c>
      <c r="E152" s="206" t="s">
        <v>760</v>
      </c>
      <c r="F152" s="207" t="s">
        <v>761</v>
      </c>
      <c r="G152" s="208" t="s">
        <v>316</v>
      </c>
      <c r="H152" s="209">
        <v>10.199999999999999</v>
      </c>
      <c r="I152" s="210"/>
      <c r="J152" s="211">
        <f>ROUND(I152*H152,2)</f>
        <v>0</v>
      </c>
      <c r="K152" s="207" t="s">
        <v>140</v>
      </c>
      <c r="L152" s="45"/>
      <c r="M152" s="212" t="s">
        <v>19</v>
      </c>
      <c r="N152" s="213" t="s">
        <v>41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0.0054200000000000003</v>
      </c>
      <c r="T152" s="215">
        <f>S152*H152</f>
        <v>0.055284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442</v>
      </c>
      <c r="AT152" s="216" t="s">
        <v>136</v>
      </c>
      <c r="AU152" s="216" t="s">
        <v>80</v>
      </c>
      <c r="AY152" s="18" t="s">
        <v>134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78</v>
      </c>
      <c r="BK152" s="217">
        <f>ROUND(I152*H152,2)</f>
        <v>0</v>
      </c>
      <c r="BL152" s="18" t="s">
        <v>442</v>
      </c>
      <c r="BM152" s="216" t="s">
        <v>762</v>
      </c>
    </row>
    <row r="153" s="13" customFormat="1">
      <c r="A153" s="13"/>
      <c r="B153" s="218"/>
      <c r="C153" s="219"/>
      <c r="D153" s="220" t="s">
        <v>143</v>
      </c>
      <c r="E153" s="221" t="s">
        <v>19</v>
      </c>
      <c r="F153" s="222" t="s">
        <v>763</v>
      </c>
      <c r="G153" s="219"/>
      <c r="H153" s="223">
        <v>10.199999999999999</v>
      </c>
      <c r="I153" s="224"/>
      <c r="J153" s="219"/>
      <c r="K153" s="219"/>
      <c r="L153" s="225"/>
      <c r="M153" s="226"/>
      <c r="N153" s="227"/>
      <c r="O153" s="227"/>
      <c r="P153" s="227"/>
      <c r="Q153" s="227"/>
      <c r="R153" s="227"/>
      <c r="S153" s="227"/>
      <c r="T153" s="22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29" t="s">
        <v>143</v>
      </c>
      <c r="AU153" s="229" t="s">
        <v>80</v>
      </c>
      <c r="AV153" s="13" t="s">
        <v>80</v>
      </c>
      <c r="AW153" s="13" t="s">
        <v>32</v>
      </c>
      <c r="AX153" s="13" t="s">
        <v>78</v>
      </c>
      <c r="AY153" s="229" t="s">
        <v>134</v>
      </c>
    </row>
    <row r="154" s="2" customFormat="1" ht="14.4" customHeight="1">
      <c r="A154" s="39"/>
      <c r="B154" s="40"/>
      <c r="C154" s="205" t="s">
        <v>579</v>
      </c>
      <c r="D154" s="205" t="s">
        <v>136</v>
      </c>
      <c r="E154" s="206" t="s">
        <v>764</v>
      </c>
      <c r="F154" s="207" t="s">
        <v>765</v>
      </c>
      <c r="G154" s="208" t="s">
        <v>181</v>
      </c>
      <c r="H154" s="209">
        <v>4</v>
      </c>
      <c r="I154" s="210"/>
      <c r="J154" s="211">
        <f>ROUND(I154*H154,2)</f>
        <v>0</v>
      </c>
      <c r="K154" s="207" t="s">
        <v>140</v>
      </c>
      <c r="L154" s="45"/>
      <c r="M154" s="212" t="s">
        <v>19</v>
      </c>
      <c r="N154" s="213" t="s">
        <v>41</v>
      </c>
      <c r="O154" s="85"/>
      <c r="P154" s="214">
        <f>O154*H154</f>
        <v>0</v>
      </c>
      <c r="Q154" s="214">
        <v>2.0000000000000002E-05</v>
      </c>
      <c r="R154" s="214">
        <f>Q154*H154</f>
        <v>8.0000000000000007E-05</v>
      </c>
      <c r="S154" s="214">
        <v>0.00215</v>
      </c>
      <c r="T154" s="215">
        <f>S154*H154</f>
        <v>0.0086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442</v>
      </c>
      <c r="AT154" s="216" t="s">
        <v>136</v>
      </c>
      <c r="AU154" s="216" t="s">
        <v>80</v>
      </c>
      <c r="AY154" s="18" t="s">
        <v>134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78</v>
      </c>
      <c r="BK154" s="217">
        <f>ROUND(I154*H154,2)</f>
        <v>0</v>
      </c>
      <c r="BL154" s="18" t="s">
        <v>442</v>
      </c>
      <c r="BM154" s="216" t="s">
        <v>766</v>
      </c>
    </row>
    <row r="155" s="2" customFormat="1" ht="14.4" customHeight="1">
      <c r="A155" s="39"/>
      <c r="B155" s="40"/>
      <c r="C155" s="205" t="s">
        <v>573</v>
      </c>
      <c r="D155" s="205" t="s">
        <v>136</v>
      </c>
      <c r="E155" s="206" t="s">
        <v>767</v>
      </c>
      <c r="F155" s="207" t="s">
        <v>768</v>
      </c>
      <c r="G155" s="208" t="s">
        <v>181</v>
      </c>
      <c r="H155" s="209">
        <v>7</v>
      </c>
      <c r="I155" s="210"/>
      <c r="J155" s="211">
        <f>ROUND(I155*H155,2)</f>
        <v>0</v>
      </c>
      <c r="K155" s="207" t="s">
        <v>140</v>
      </c>
      <c r="L155" s="45"/>
      <c r="M155" s="212" t="s">
        <v>19</v>
      </c>
      <c r="N155" s="213" t="s">
        <v>41</v>
      </c>
      <c r="O155" s="85"/>
      <c r="P155" s="214">
        <f>O155*H155</f>
        <v>0</v>
      </c>
      <c r="Q155" s="214">
        <v>0.00155</v>
      </c>
      <c r="R155" s="214">
        <f>Q155*H155</f>
        <v>0.01085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442</v>
      </c>
      <c r="AT155" s="216" t="s">
        <v>136</v>
      </c>
      <c r="AU155" s="216" t="s">
        <v>80</v>
      </c>
      <c r="AY155" s="18" t="s">
        <v>134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78</v>
      </c>
      <c r="BK155" s="217">
        <f>ROUND(I155*H155,2)</f>
        <v>0</v>
      </c>
      <c r="BL155" s="18" t="s">
        <v>442</v>
      </c>
      <c r="BM155" s="216" t="s">
        <v>769</v>
      </c>
    </row>
    <row r="156" s="2" customFormat="1" ht="24.15" customHeight="1">
      <c r="A156" s="39"/>
      <c r="B156" s="40"/>
      <c r="C156" s="205" t="s">
        <v>584</v>
      </c>
      <c r="D156" s="205" t="s">
        <v>136</v>
      </c>
      <c r="E156" s="206" t="s">
        <v>770</v>
      </c>
      <c r="F156" s="207" t="s">
        <v>771</v>
      </c>
      <c r="G156" s="208" t="s">
        <v>772</v>
      </c>
      <c r="H156" s="209">
        <v>1</v>
      </c>
      <c r="I156" s="210"/>
      <c r="J156" s="211">
        <f>ROUND(I156*H156,2)</f>
        <v>0</v>
      </c>
      <c r="K156" s="207" t="s">
        <v>140</v>
      </c>
      <c r="L156" s="45"/>
      <c r="M156" s="212" t="s">
        <v>19</v>
      </c>
      <c r="N156" s="213" t="s">
        <v>41</v>
      </c>
      <c r="O156" s="85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442</v>
      </c>
      <c r="AT156" s="216" t="s">
        <v>136</v>
      </c>
      <c r="AU156" s="216" t="s">
        <v>80</v>
      </c>
      <c r="AY156" s="18" t="s">
        <v>134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78</v>
      </c>
      <c r="BK156" s="217">
        <f>ROUND(I156*H156,2)</f>
        <v>0</v>
      </c>
      <c r="BL156" s="18" t="s">
        <v>442</v>
      </c>
      <c r="BM156" s="216" t="s">
        <v>773</v>
      </c>
    </row>
    <row r="157" s="2" customFormat="1" ht="24.15" customHeight="1">
      <c r="A157" s="39"/>
      <c r="B157" s="40"/>
      <c r="C157" s="205" t="s">
        <v>156</v>
      </c>
      <c r="D157" s="205" t="s">
        <v>136</v>
      </c>
      <c r="E157" s="206" t="s">
        <v>774</v>
      </c>
      <c r="F157" s="207" t="s">
        <v>775</v>
      </c>
      <c r="G157" s="208" t="s">
        <v>316</v>
      </c>
      <c r="H157" s="209">
        <v>16.800000000000001</v>
      </c>
      <c r="I157" s="210"/>
      <c r="J157" s="211">
        <f>ROUND(I157*H157,2)</f>
        <v>0</v>
      </c>
      <c r="K157" s="207" t="s">
        <v>140</v>
      </c>
      <c r="L157" s="45"/>
      <c r="M157" s="212" t="s">
        <v>19</v>
      </c>
      <c r="N157" s="213" t="s">
        <v>41</v>
      </c>
      <c r="O157" s="85"/>
      <c r="P157" s="214">
        <f>O157*H157</f>
        <v>0</v>
      </c>
      <c r="Q157" s="214">
        <v>0.00024000000000000001</v>
      </c>
      <c r="R157" s="214">
        <f>Q157*H157</f>
        <v>0.004032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442</v>
      </c>
      <c r="AT157" s="216" t="s">
        <v>136</v>
      </c>
      <c r="AU157" s="216" t="s">
        <v>80</v>
      </c>
      <c r="AY157" s="18" t="s">
        <v>134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78</v>
      </c>
      <c r="BK157" s="217">
        <f>ROUND(I157*H157,2)</f>
        <v>0</v>
      </c>
      <c r="BL157" s="18" t="s">
        <v>442</v>
      </c>
      <c r="BM157" s="216" t="s">
        <v>776</v>
      </c>
    </row>
    <row r="158" s="2" customFormat="1" ht="14.4" customHeight="1">
      <c r="A158" s="39"/>
      <c r="B158" s="40"/>
      <c r="C158" s="205" t="s">
        <v>78</v>
      </c>
      <c r="D158" s="205" t="s">
        <v>136</v>
      </c>
      <c r="E158" s="206" t="s">
        <v>777</v>
      </c>
      <c r="F158" s="207" t="s">
        <v>778</v>
      </c>
      <c r="G158" s="208" t="s">
        <v>181</v>
      </c>
      <c r="H158" s="209">
        <v>3</v>
      </c>
      <c r="I158" s="210"/>
      <c r="J158" s="211">
        <f>ROUND(I158*H158,2)</f>
        <v>0</v>
      </c>
      <c r="K158" s="207" t="s">
        <v>140</v>
      </c>
      <c r="L158" s="45"/>
      <c r="M158" s="212" t="s">
        <v>19</v>
      </c>
      <c r="N158" s="213" t="s">
        <v>41</v>
      </c>
      <c r="O158" s="85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442</v>
      </c>
      <c r="AT158" s="216" t="s">
        <v>136</v>
      </c>
      <c r="AU158" s="216" t="s">
        <v>80</v>
      </c>
      <c r="AY158" s="18" t="s">
        <v>134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78</v>
      </c>
      <c r="BK158" s="217">
        <f>ROUND(I158*H158,2)</f>
        <v>0</v>
      </c>
      <c r="BL158" s="18" t="s">
        <v>442</v>
      </c>
      <c r="BM158" s="216" t="s">
        <v>779</v>
      </c>
    </row>
    <row r="159" s="2" customFormat="1" ht="24.15" customHeight="1">
      <c r="A159" s="39"/>
      <c r="B159" s="40"/>
      <c r="C159" s="205" t="s">
        <v>161</v>
      </c>
      <c r="D159" s="205" t="s">
        <v>136</v>
      </c>
      <c r="E159" s="206" t="s">
        <v>780</v>
      </c>
      <c r="F159" s="207" t="s">
        <v>781</v>
      </c>
      <c r="G159" s="208" t="s">
        <v>316</v>
      </c>
      <c r="H159" s="209">
        <v>100</v>
      </c>
      <c r="I159" s="210"/>
      <c r="J159" s="211">
        <f>ROUND(I159*H159,2)</f>
        <v>0</v>
      </c>
      <c r="K159" s="207" t="s">
        <v>140</v>
      </c>
      <c r="L159" s="45"/>
      <c r="M159" s="212" t="s">
        <v>19</v>
      </c>
      <c r="N159" s="213" t="s">
        <v>41</v>
      </c>
      <c r="O159" s="85"/>
      <c r="P159" s="214">
        <f>O159*H159</f>
        <v>0</v>
      </c>
      <c r="Q159" s="214">
        <v>0.00019000000000000001</v>
      </c>
      <c r="R159" s="214">
        <f>Q159*H159</f>
        <v>0.019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442</v>
      </c>
      <c r="AT159" s="216" t="s">
        <v>136</v>
      </c>
      <c r="AU159" s="216" t="s">
        <v>80</v>
      </c>
      <c r="AY159" s="18" t="s">
        <v>134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78</v>
      </c>
      <c r="BK159" s="217">
        <f>ROUND(I159*H159,2)</f>
        <v>0</v>
      </c>
      <c r="BL159" s="18" t="s">
        <v>442</v>
      </c>
      <c r="BM159" s="216" t="s">
        <v>782</v>
      </c>
    </row>
    <row r="160" s="2" customFormat="1" ht="14.4" customHeight="1">
      <c r="A160" s="39"/>
      <c r="B160" s="40"/>
      <c r="C160" s="205" t="s">
        <v>200</v>
      </c>
      <c r="D160" s="205" t="s">
        <v>136</v>
      </c>
      <c r="E160" s="206" t="s">
        <v>783</v>
      </c>
      <c r="F160" s="207" t="s">
        <v>784</v>
      </c>
      <c r="G160" s="208" t="s">
        <v>316</v>
      </c>
      <c r="H160" s="209">
        <v>100</v>
      </c>
      <c r="I160" s="210"/>
      <c r="J160" s="211">
        <f>ROUND(I160*H160,2)</f>
        <v>0</v>
      </c>
      <c r="K160" s="207" t="s">
        <v>140</v>
      </c>
      <c r="L160" s="45"/>
      <c r="M160" s="212" t="s">
        <v>19</v>
      </c>
      <c r="N160" s="213" t="s">
        <v>41</v>
      </c>
      <c r="O160" s="85"/>
      <c r="P160" s="214">
        <f>O160*H160</f>
        <v>0</v>
      </c>
      <c r="Q160" s="214">
        <v>1.0000000000000001E-05</v>
      </c>
      <c r="R160" s="214">
        <f>Q160*H160</f>
        <v>0.001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442</v>
      </c>
      <c r="AT160" s="216" t="s">
        <v>136</v>
      </c>
      <c r="AU160" s="216" t="s">
        <v>80</v>
      </c>
      <c r="AY160" s="18" t="s">
        <v>134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78</v>
      </c>
      <c r="BK160" s="217">
        <f>ROUND(I160*H160,2)</f>
        <v>0</v>
      </c>
      <c r="BL160" s="18" t="s">
        <v>442</v>
      </c>
      <c r="BM160" s="216" t="s">
        <v>785</v>
      </c>
    </row>
    <row r="161" s="2" customFormat="1" ht="24.15" customHeight="1">
      <c r="A161" s="39"/>
      <c r="B161" s="40"/>
      <c r="C161" s="205" t="s">
        <v>589</v>
      </c>
      <c r="D161" s="205" t="s">
        <v>136</v>
      </c>
      <c r="E161" s="206" t="s">
        <v>786</v>
      </c>
      <c r="F161" s="207" t="s">
        <v>787</v>
      </c>
      <c r="G161" s="208" t="s">
        <v>164</v>
      </c>
      <c r="H161" s="209">
        <v>0.14999999999999999</v>
      </c>
      <c r="I161" s="210"/>
      <c r="J161" s="211">
        <f>ROUND(I161*H161,2)</f>
        <v>0</v>
      </c>
      <c r="K161" s="207" t="s">
        <v>140</v>
      </c>
      <c r="L161" s="45"/>
      <c r="M161" s="212" t="s">
        <v>19</v>
      </c>
      <c r="N161" s="213" t="s">
        <v>41</v>
      </c>
      <c r="O161" s="85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442</v>
      </c>
      <c r="AT161" s="216" t="s">
        <v>136</v>
      </c>
      <c r="AU161" s="216" t="s">
        <v>80</v>
      </c>
      <c r="AY161" s="18" t="s">
        <v>134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78</v>
      </c>
      <c r="BK161" s="217">
        <f>ROUND(I161*H161,2)</f>
        <v>0</v>
      </c>
      <c r="BL161" s="18" t="s">
        <v>442</v>
      </c>
      <c r="BM161" s="216" t="s">
        <v>788</v>
      </c>
    </row>
    <row r="162" s="2" customFormat="1" ht="24.15" customHeight="1">
      <c r="A162" s="39"/>
      <c r="B162" s="40"/>
      <c r="C162" s="205" t="s">
        <v>172</v>
      </c>
      <c r="D162" s="205" t="s">
        <v>136</v>
      </c>
      <c r="E162" s="206" t="s">
        <v>789</v>
      </c>
      <c r="F162" s="207" t="s">
        <v>790</v>
      </c>
      <c r="G162" s="208" t="s">
        <v>164</v>
      </c>
      <c r="H162" s="209">
        <v>0.111</v>
      </c>
      <c r="I162" s="210"/>
      <c r="J162" s="211">
        <f>ROUND(I162*H162,2)</f>
        <v>0</v>
      </c>
      <c r="K162" s="207" t="s">
        <v>140</v>
      </c>
      <c r="L162" s="45"/>
      <c r="M162" s="261" t="s">
        <v>19</v>
      </c>
      <c r="N162" s="262" t="s">
        <v>41</v>
      </c>
      <c r="O162" s="263"/>
      <c r="P162" s="264">
        <f>O162*H162</f>
        <v>0</v>
      </c>
      <c r="Q162" s="264">
        <v>0</v>
      </c>
      <c r="R162" s="264">
        <f>Q162*H162</f>
        <v>0</v>
      </c>
      <c r="S162" s="264">
        <v>0</v>
      </c>
      <c r="T162" s="26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442</v>
      </c>
      <c r="AT162" s="216" t="s">
        <v>136</v>
      </c>
      <c r="AU162" s="216" t="s">
        <v>80</v>
      </c>
      <c r="AY162" s="18" t="s">
        <v>134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78</v>
      </c>
      <c r="BK162" s="217">
        <f>ROUND(I162*H162,2)</f>
        <v>0</v>
      </c>
      <c r="BL162" s="18" t="s">
        <v>442</v>
      </c>
      <c r="BM162" s="216" t="s">
        <v>791</v>
      </c>
    </row>
    <row r="163" s="2" customFormat="1" ht="6.96" customHeight="1">
      <c r="A163" s="39"/>
      <c r="B163" s="60"/>
      <c r="C163" s="61"/>
      <c r="D163" s="61"/>
      <c r="E163" s="61"/>
      <c r="F163" s="61"/>
      <c r="G163" s="61"/>
      <c r="H163" s="61"/>
      <c r="I163" s="61"/>
      <c r="J163" s="61"/>
      <c r="K163" s="61"/>
      <c r="L163" s="45"/>
      <c r="M163" s="39"/>
      <c r="O163" s="39"/>
      <c r="P163" s="39"/>
      <c r="Q163" s="39"/>
      <c r="R163" s="39"/>
      <c r="S163" s="39"/>
      <c r="T163" s="39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</row>
  </sheetData>
  <sheetProtection sheet="1" autoFilter="0" formatColumns="0" formatRows="0" objects="1" scenarios="1" spinCount="100000" saltValue="CBb98EbGae6fmTHAqDmAQClz6ebg5Wg7L2cud4LTz5DPVJv1aWU7Jp1e916SNGtsfPMSXJbohKQDd1Q3+rIJFQ==" hashValue="//c8PGf0fvW6qD7dCjZ5+7CyjEJlR4h4JFXFGWJKpna21fXHrd+5PnGIEWnAirM/euJfd6blojHuus4FbKpj0g==" algorithmName="SHA-512" password="CC35"/>
  <autoFilter ref="C89:K162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80</v>
      </c>
    </row>
    <row r="4" s="1" customFormat="1" ht="24.96" customHeight="1">
      <c r="B4" s="21"/>
      <c r="D4" s="131" t="s">
        <v>93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Rekonstrukce vzduchotechniky kuchyně, havarijní stav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94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792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1.8.2020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34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38</v>
      </c>
      <c r="G32" s="39"/>
      <c r="H32" s="39"/>
      <c r="I32" s="146" t="s">
        <v>37</v>
      </c>
      <c r="J32" s="146" t="s">
        <v>39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40</v>
      </c>
      <c r="E33" s="133" t="s">
        <v>41</v>
      </c>
      <c r="F33" s="148">
        <f>ROUND((SUM(BE81:BE85)),  2)</f>
        <v>0</v>
      </c>
      <c r="G33" s="39"/>
      <c r="H33" s="39"/>
      <c r="I33" s="149">
        <v>0.20999999999999999</v>
      </c>
      <c r="J33" s="148">
        <f>ROUND(((SUM(BE81:BE85))*I33),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42</v>
      </c>
      <c r="F34" s="148">
        <f>ROUND((SUM(BF81:BF85)),  2)</f>
        <v>0</v>
      </c>
      <c r="G34" s="39"/>
      <c r="H34" s="39"/>
      <c r="I34" s="149">
        <v>0.14999999999999999</v>
      </c>
      <c r="J34" s="148">
        <f>ROUND(((SUM(BF81:BF85))*I34),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43</v>
      </c>
      <c r="F35" s="148">
        <f>ROUND((SUM(BG81:BG85)),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44</v>
      </c>
      <c r="F36" s="148">
        <f>ROUND((SUM(BH81:BH85)),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45</v>
      </c>
      <c r="F37" s="148">
        <f>ROUND((SUM(BI81:BI85)),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46</v>
      </c>
      <c r="E39" s="152"/>
      <c r="F39" s="152"/>
      <c r="G39" s="153" t="s">
        <v>47</v>
      </c>
      <c r="H39" s="154" t="s">
        <v>48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Rekonstrukce vzduchotechniky kuchyně, havarijní stav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94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05 - Plynoinstalace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Hustopeče u Brna</v>
      </c>
      <c r="G52" s="41"/>
      <c r="H52" s="41"/>
      <c r="I52" s="33" t="s">
        <v>23</v>
      </c>
      <c r="J52" s="73" t="str">
        <f>IF(J12="","",J12)</f>
        <v>1.8.2020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97</v>
      </c>
      <c r="D57" s="163"/>
      <c r="E57" s="163"/>
      <c r="F57" s="163"/>
      <c r="G57" s="163"/>
      <c r="H57" s="163"/>
      <c r="I57" s="163"/>
      <c r="J57" s="164" t="s">
        <v>98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68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99</v>
      </c>
    </row>
    <row r="60" s="9" customFormat="1" ht="24.96" customHeight="1">
      <c r="A60" s="9"/>
      <c r="B60" s="166"/>
      <c r="C60" s="167"/>
      <c r="D60" s="168" t="s">
        <v>108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793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119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Rekonstrukce vzduchotechniky kuchyně, havarijní stav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94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05 - Plynoinstalace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F12</f>
        <v>Hustopeče u Brna</v>
      </c>
      <c r="G75" s="41"/>
      <c r="H75" s="41"/>
      <c r="I75" s="33" t="s">
        <v>23</v>
      </c>
      <c r="J75" s="73" t="str">
        <f>IF(J12="","",J12)</f>
        <v>1.8.2020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25</v>
      </c>
      <c r="D77" s="41"/>
      <c r="E77" s="41"/>
      <c r="F77" s="28" t="str">
        <f>E15</f>
        <v xml:space="preserve"> </v>
      </c>
      <c r="G77" s="41"/>
      <c r="H77" s="41"/>
      <c r="I77" s="33" t="s">
        <v>31</v>
      </c>
      <c r="J77" s="37" t="str">
        <f>E21</f>
        <v xml:space="preserve"> 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29</v>
      </c>
      <c r="D78" s="41"/>
      <c r="E78" s="41"/>
      <c r="F78" s="28" t="str">
        <f>IF(E18="","",E18)</f>
        <v>Vyplň údaj</v>
      </c>
      <c r="G78" s="41"/>
      <c r="H78" s="41"/>
      <c r="I78" s="33" t="s">
        <v>33</v>
      </c>
      <c r="J78" s="37" t="str">
        <f>E24</f>
        <v xml:space="preserve"> 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120</v>
      </c>
      <c r="D80" s="181" t="s">
        <v>55</v>
      </c>
      <c r="E80" s="181" t="s">
        <v>51</v>
      </c>
      <c r="F80" s="181" t="s">
        <v>52</v>
      </c>
      <c r="G80" s="181" t="s">
        <v>121</v>
      </c>
      <c r="H80" s="181" t="s">
        <v>122</v>
      </c>
      <c r="I80" s="181" t="s">
        <v>123</v>
      </c>
      <c r="J80" s="181" t="s">
        <v>98</v>
      </c>
      <c r="K80" s="182" t="s">
        <v>124</v>
      </c>
      <c r="L80" s="183"/>
      <c r="M80" s="93" t="s">
        <v>19</v>
      </c>
      <c r="N80" s="94" t="s">
        <v>40</v>
      </c>
      <c r="O80" s="94" t="s">
        <v>125</v>
      </c>
      <c r="P80" s="94" t="s">
        <v>126</v>
      </c>
      <c r="Q80" s="94" t="s">
        <v>127</v>
      </c>
      <c r="R80" s="94" t="s">
        <v>128</v>
      </c>
      <c r="S80" s="94" t="s">
        <v>129</v>
      </c>
      <c r="T80" s="95" t="s">
        <v>130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131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0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69</v>
      </c>
      <c r="AU81" s="18" t="s">
        <v>99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69</v>
      </c>
      <c r="E82" s="192" t="s">
        <v>435</v>
      </c>
      <c r="F82" s="192" t="s">
        <v>436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0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80</v>
      </c>
      <c r="AT82" s="201" t="s">
        <v>69</v>
      </c>
      <c r="AU82" s="201" t="s">
        <v>70</v>
      </c>
      <c r="AY82" s="200" t="s">
        <v>134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69</v>
      </c>
      <c r="E83" s="203" t="s">
        <v>794</v>
      </c>
      <c r="F83" s="203" t="s">
        <v>795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SUM(P84:P85)</f>
        <v>0</v>
      </c>
      <c r="Q83" s="197"/>
      <c r="R83" s="198">
        <f>SUM(R84:R85)</f>
        <v>0</v>
      </c>
      <c r="S83" s="197"/>
      <c r="T83" s="199">
        <f>SUM(T84:T85)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80</v>
      </c>
      <c r="AT83" s="201" t="s">
        <v>69</v>
      </c>
      <c r="AU83" s="201" t="s">
        <v>78</v>
      </c>
      <c r="AY83" s="200" t="s">
        <v>134</v>
      </c>
      <c r="BK83" s="202">
        <f>SUM(BK84:BK85)</f>
        <v>0</v>
      </c>
    </row>
    <row r="84" s="2" customFormat="1" ht="14.4" customHeight="1">
      <c r="A84" s="39"/>
      <c r="B84" s="40"/>
      <c r="C84" s="205" t="s">
        <v>78</v>
      </c>
      <c r="D84" s="205" t="s">
        <v>136</v>
      </c>
      <c r="E84" s="206" t="s">
        <v>796</v>
      </c>
      <c r="F84" s="207" t="s">
        <v>85</v>
      </c>
      <c r="G84" s="208" t="s">
        <v>772</v>
      </c>
      <c r="H84" s="209">
        <v>1</v>
      </c>
      <c r="I84" s="210"/>
      <c r="J84" s="211">
        <f>ROUND(I84*H84,2)</f>
        <v>0</v>
      </c>
      <c r="K84" s="207" t="s">
        <v>140</v>
      </c>
      <c r="L84" s="45"/>
      <c r="M84" s="212" t="s">
        <v>19</v>
      </c>
      <c r="N84" s="213" t="s">
        <v>41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442</v>
      </c>
      <c r="AT84" s="216" t="s">
        <v>136</v>
      </c>
      <c r="AU84" s="216" t="s">
        <v>80</v>
      </c>
      <c r="AY84" s="18" t="s">
        <v>134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78</v>
      </c>
      <c r="BK84" s="217">
        <f>ROUND(I84*H84,2)</f>
        <v>0</v>
      </c>
      <c r="BL84" s="18" t="s">
        <v>442</v>
      </c>
      <c r="BM84" s="216" t="s">
        <v>797</v>
      </c>
    </row>
    <row r="85" s="13" customFormat="1">
      <c r="A85" s="13"/>
      <c r="B85" s="218"/>
      <c r="C85" s="219"/>
      <c r="D85" s="220" t="s">
        <v>143</v>
      </c>
      <c r="E85" s="221" t="s">
        <v>19</v>
      </c>
      <c r="F85" s="222" t="s">
        <v>798</v>
      </c>
      <c r="G85" s="219"/>
      <c r="H85" s="223">
        <v>1</v>
      </c>
      <c r="I85" s="224"/>
      <c r="J85" s="219"/>
      <c r="K85" s="219"/>
      <c r="L85" s="225"/>
      <c r="M85" s="266"/>
      <c r="N85" s="267"/>
      <c r="O85" s="267"/>
      <c r="P85" s="267"/>
      <c r="Q85" s="267"/>
      <c r="R85" s="267"/>
      <c r="S85" s="267"/>
      <c r="T85" s="268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T85" s="229" t="s">
        <v>143</v>
      </c>
      <c r="AU85" s="229" t="s">
        <v>80</v>
      </c>
      <c r="AV85" s="13" t="s">
        <v>80</v>
      </c>
      <c r="AW85" s="13" t="s">
        <v>32</v>
      </c>
      <c r="AX85" s="13" t="s">
        <v>78</v>
      </c>
      <c r="AY85" s="229" t="s">
        <v>134</v>
      </c>
    </row>
    <row r="86" s="2" customFormat="1" ht="6.96" customHeight="1">
      <c r="A86" s="39"/>
      <c r="B86" s="60"/>
      <c r="C86" s="61"/>
      <c r="D86" s="61"/>
      <c r="E86" s="61"/>
      <c r="F86" s="61"/>
      <c r="G86" s="61"/>
      <c r="H86" s="61"/>
      <c r="I86" s="61"/>
      <c r="J86" s="61"/>
      <c r="K86" s="61"/>
      <c r="L86" s="45"/>
      <c r="M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</sheetData>
  <sheetProtection sheet="1" autoFilter="0" formatColumns="0" formatRows="0" objects="1" scenarios="1" spinCount="100000" saltValue="0NbYqCHGufVuFKePM2Ap7oW8OdrBKukxVKZnFLuJ8WRCZ6Q6isYQKhxVfc5Ycsid1wQXy1YSYkTyJ3rfnJ99Qg==" hashValue="3DZyiloMu/GbuaTxXQ0RBGJbzpmvPwa2ClykLCy9MRrU30iEKZwfmYPiPcbJJavzVMj7tqr20zWZ/St0d/KuhA==" algorithmName="SHA-512" password="CC35"/>
  <autoFilter ref="C80:K8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80</v>
      </c>
    </row>
    <row r="4" s="1" customFormat="1" ht="24.96" customHeight="1">
      <c r="B4" s="21"/>
      <c r="D4" s="131" t="s">
        <v>93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Rekonstrukce vzduchotechniky kuchyně, havarijní stav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94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799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1.8.2020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34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38</v>
      </c>
      <c r="G32" s="39"/>
      <c r="H32" s="39"/>
      <c r="I32" s="146" t="s">
        <v>37</v>
      </c>
      <c r="J32" s="146" t="s">
        <v>39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40</v>
      </c>
      <c r="E33" s="133" t="s">
        <v>41</v>
      </c>
      <c r="F33" s="148">
        <f>ROUND((SUM(BE81:BE85)),  2)</f>
        <v>0</v>
      </c>
      <c r="G33" s="39"/>
      <c r="H33" s="39"/>
      <c r="I33" s="149">
        <v>0.20999999999999999</v>
      </c>
      <c r="J33" s="148">
        <f>ROUND(((SUM(BE81:BE85))*I33),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42</v>
      </c>
      <c r="F34" s="148">
        <f>ROUND((SUM(BF81:BF85)),  2)</f>
        <v>0</v>
      </c>
      <c r="G34" s="39"/>
      <c r="H34" s="39"/>
      <c r="I34" s="149">
        <v>0.14999999999999999</v>
      </c>
      <c r="J34" s="148">
        <f>ROUND(((SUM(BF81:BF85))*I34),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43</v>
      </c>
      <c r="F35" s="148">
        <f>ROUND((SUM(BG81:BG85)),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44</v>
      </c>
      <c r="F36" s="148">
        <f>ROUND((SUM(BH81:BH85)),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45</v>
      </c>
      <c r="F37" s="148">
        <f>ROUND((SUM(BI81:BI85)),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46</v>
      </c>
      <c r="E39" s="152"/>
      <c r="F39" s="152"/>
      <c r="G39" s="153" t="s">
        <v>47</v>
      </c>
      <c r="H39" s="154" t="s">
        <v>48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Rekonstrukce vzduchotechniky kuchyně, havarijní stav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94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06 - Vzduchotechnika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Hustopeče u Brna</v>
      </c>
      <c r="G52" s="41"/>
      <c r="H52" s="41"/>
      <c r="I52" s="33" t="s">
        <v>23</v>
      </c>
      <c r="J52" s="73" t="str">
        <f>IF(J12="","",J12)</f>
        <v>1.8.2020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97</v>
      </c>
      <c r="D57" s="163"/>
      <c r="E57" s="163"/>
      <c r="F57" s="163"/>
      <c r="G57" s="163"/>
      <c r="H57" s="163"/>
      <c r="I57" s="163"/>
      <c r="J57" s="164" t="s">
        <v>98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68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99</v>
      </c>
    </row>
    <row r="60" s="9" customFormat="1" ht="24.96" customHeight="1">
      <c r="A60" s="9"/>
      <c r="B60" s="166"/>
      <c r="C60" s="167"/>
      <c r="D60" s="168" t="s">
        <v>108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800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119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Rekonstrukce vzduchotechniky kuchyně, havarijní stav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94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06 - Vzduchotechnika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F12</f>
        <v>Hustopeče u Brna</v>
      </c>
      <c r="G75" s="41"/>
      <c r="H75" s="41"/>
      <c r="I75" s="33" t="s">
        <v>23</v>
      </c>
      <c r="J75" s="73" t="str">
        <f>IF(J12="","",J12)</f>
        <v>1.8.2020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25</v>
      </c>
      <c r="D77" s="41"/>
      <c r="E77" s="41"/>
      <c r="F77" s="28" t="str">
        <f>E15</f>
        <v xml:space="preserve"> </v>
      </c>
      <c r="G77" s="41"/>
      <c r="H77" s="41"/>
      <c r="I77" s="33" t="s">
        <v>31</v>
      </c>
      <c r="J77" s="37" t="str">
        <f>E21</f>
        <v xml:space="preserve"> 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29</v>
      </c>
      <c r="D78" s="41"/>
      <c r="E78" s="41"/>
      <c r="F78" s="28" t="str">
        <f>IF(E18="","",E18)</f>
        <v>Vyplň údaj</v>
      </c>
      <c r="G78" s="41"/>
      <c r="H78" s="41"/>
      <c r="I78" s="33" t="s">
        <v>33</v>
      </c>
      <c r="J78" s="37" t="str">
        <f>E24</f>
        <v xml:space="preserve"> 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120</v>
      </c>
      <c r="D80" s="181" t="s">
        <v>55</v>
      </c>
      <c r="E80" s="181" t="s">
        <v>51</v>
      </c>
      <c r="F80" s="181" t="s">
        <v>52</v>
      </c>
      <c r="G80" s="181" t="s">
        <v>121</v>
      </c>
      <c r="H80" s="181" t="s">
        <v>122</v>
      </c>
      <c r="I80" s="181" t="s">
        <v>123</v>
      </c>
      <c r="J80" s="181" t="s">
        <v>98</v>
      </c>
      <c r="K80" s="182" t="s">
        <v>124</v>
      </c>
      <c r="L80" s="183"/>
      <c r="M80" s="93" t="s">
        <v>19</v>
      </c>
      <c r="N80" s="94" t="s">
        <v>40</v>
      </c>
      <c r="O80" s="94" t="s">
        <v>125</v>
      </c>
      <c r="P80" s="94" t="s">
        <v>126</v>
      </c>
      <c r="Q80" s="94" t="s">
        <v>127</v>
      </c>
      <c r="R80" s="94" t="s">
        <v>128</v>
      </c>
      <c r="S80" s="94" t="s">
        <v>129</v>
      </c>
      <c r="T80" s="95" t="s">
        <v>130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131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0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69</v>
      </c>
      <c r="AU81" s="18" t="s">
        <v>99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69</v>
      </c>
      <c r="E82" s="192" t="s">
        <v>435</v>
      </c>
      <c r="F82" s="192" t="s">
        <v>436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0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80</v>
      </c>
      <c r="AT82" s="201" t="s">
        <v>69</v>
      </c>
      <c r="AU82" s="201" t="s">
        <v>70</v>
      </c>
      <c r="AY82" s="200" t="s">
        <v>134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69</v>
      </c>
      <c r="E83" s="203" t="s">
        <v>801</v>
      </c>
      <c r="F83" s="203" t="s">
        <v>88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SUM(P84:P85)</f>
        <v>0</v>
      </c>
      <c r="Q83" s="197"/>
      <c r="R83" s="198">
        <f>SUM(R84:R85)</f>
        <v>0</v>
      </c>
      <c r="S83" s="197"/>
      <c r="T83" s="199">
        <f>SUM(T84:T85)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80</v>
      </c>
      <c r="AT83" s="201" t="s">
        <v>69</v>
      </c>
      <c r="AU83" s="201" t="s">
        <v>78</v>
      </c>
      <c r="AY83" s="200" t="s">
        <v>134</v>
      </c>
      <c r="BK83" s="202">
        <f>SUM(BK84:BK85)</f>
        <v>0</v>
      </c>
    </row>
    <row r="84" s="2" customFormat="1" ht="14.4" customHeight="1">
      <c r="A84" s="39"/>
      <c r="B84" s="40"/>
      <c r="C84" s="205" t="s">
        <v>78</v>
      </c>
      <c r="D84" s="205" t="s">
        <v>136</v>
      </c>
      <c r="E84" s="206" t="s">
        <v>802</v>
      </c>
      <c r="F84" s="207" t="s">
        <v>88</v>
      </c>
      <c r="G84" s="208" t="s">
        <v>772</v>
      </c>
      <c r="H84" s="209">
        <v>1</v>
      </c>
      <c r="I84" s="210"/>
      <c r="J84" s="211">
        <f>ROUND(I84*H84,2)</f>
        <v>0</v>
      </c>
      <c r="K84" s="207" t="s">
        <v>140</v>
      </c>
      <c r="L84" s="45"/>
      <c r="M84" s="212" t="s">
        <v>19</v>
      </c>
      <c r="N84" s="213" t="s">
        <v>41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442</v>
      </c>
      <c r="AT84" s="216" t="s">
        <v>136</v>
      </c>
      <c r="AU84" s="216" t="s">
        <v>80</v>
      </c>
      <c r="AY84" s="18" t="s">
        <v>134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78</v>
      </c>
      <c r="BK84" s="217">
        <f>ROUND(I84*H84,2)</f>
        <v>0</v>
      </c>
      <c r="BL84" s="18" t="s">
        <v>442</v>
      </c>
      <c r="BM84" s="216" t="s">
        <v>803</v>
      </c>
    </row>
    <row r="85" s="13" customFormat="1">
      <c r="A85" s="13"/>
      <c r="B85" s="218"/>
      <c r="C85" s="219"/>
      <c r="D85" s="220" t="s">
        <v>143</v>
      </c>
      <c r="E85" s="221" t="s">
        <v>19</v>
      </c>
      <c r="F85" s="222" t="s">
        <v>804</v>
      </c>
      <c r="G85" s="219"/>
      <c r="H85" s="223">
        <v>1</v>
      </c>
      <c r="I85" s="224"/>
      <c r="J85" s="219"/>
      <c r="K85" s="219"/>
      <c r="L85" s="225"/>
      <c r="M85" s="266"/>
      <c r="N85" s="267"/>
      <c r="O85" s="267"/>
      <c r="P85" s="267"/>
      <c r="Q85" s="267"/>
      <c r="R85" s="267"/>
      <c r="S85" s="267"/>
      <c r="T85" s="268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T85" s="229" t="s">
        <v>143</v>
      </c>
      <c r="AU85" s="229" t="s">
        <v>80</v>
      </c>
      <c r="AV85" s="13" t="s">
        <v>80</v>
      </c>
      <c r="AW85" s="13" t="s">
        <v>32</v>
      </c>
      <c r="AX85" s="13" t="s">
        <v>78</v>
      </c>
      <c r="AY85" s="229" t="s">
        <v>134</v>
      </c>
    </row>
    <row r="86" s="2" customFormat="1" ht="6.96" customHeight="1">
      <c r="A86" s="39"/>
      <c r="B86" s="60"/>
      <c r="C86" s="61"/>
      <c r="D86" s="61"/>
      <c r="E86" s="61"/>
      <c r="F86" s="61"/>
      <c r="G86" s="61"/>
      <c r="H86" s="61"/>
      <c r="I86" s="61"/>
      <c r="J86" s="61"/>
      <c r="K86" s="61"/>
      <c r="L86" s="45"/>
      <c r="M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</sheetData>
  <sheetProtection sheet="1" autoFilter="0" formatColumns="0" formatRows="0" objects="1" scenarios="1" spinCount="100000" saltValue="6nCXHyjNmluDjF/S/MasYFyTIqsELMSY+LlyowMdtxjLNbVmTXwgRm5sus4395pbfR3+nQ/mDhYGo7rZzsZXtw==" hashValue="7XPfNMYT78zrPzklDf6GDd4RAUrVMWdB3mrZhzmVt3e3Zt28iUQh4lMnHQcr8pt+URZwGjmAiBhaxx4eVSQzBw==" algorithmName="SHA-512" password="CC35"/>
  <autoFilter ref="C80:K8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80</v>
      </c>
    </row>
    <row r="4" s="1" customFormat="1" ht="24.96" customHeight="1">
      <c r="B4" s="21"/>
      <c r="D4" s="131" t="s">
        <v>93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Rekonstrukce vzduchotechniky kuchyně, havarijní stav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94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805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1.8.2020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34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38</v>
      </c>
      <c r="G32" s="39"/>
      <c r="H32" s="39"/>
      <c r="I32" s="146" t="s">
        <v>37</v>
      </c>
      <c r="J32" s="146" t="s">
        <v>39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40</v>
      </c>
      <c r="E33" s="133" t="s">
        <v>41</v>
      </c>
      <c r="F33" s="148">
        <f>ROUND((SUM(BE81:BE85)),  2)</f>
        <v>0</v>
      </c>
      <c r="G33" s="39"/>
      <c r="H33" s="39"/>
      <c r="I33" s="149">
        <v>0.20999999999999999</v>
      </c>
      <c r="J33" s="148">
        <f>ROUND(((SUM(BE81:BE85))*I33),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42</v>
      </c>
      <c r="F34" s="148">
        <f>ROUND((SUM(BF81:BF85)),  2)</f>
        <v>0</v>
      </c>
      <c r="G34" s="39"/>
      <c r="H34" s="39"/>
      <c r="I34" s="149">
        <v>0.14999999999999999</v>
      </c>
      <c r="J34" s="148">
        <f>ROUND(((SUM(BF81:BF85))*I34),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43</v>
      </c>
      <c r="F35" s="148">
        <f>ROUND((SUM(BG81:BG85)),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44</v>
      </c>
      <c r="F36" s="148">
        <f>ROUND((SUM(BH81:BH85)),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45</v>
      </c>
      <c r="F37" s="148">
        <f>ROUND((SUM(BI81:BI85)),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46</v>
      </c>
      <c r="E39" s="152"/>
      <c r="F39" s="152"/>
      <c r="G39" s="153" t="s">
        <v>47</v>
      </c>
      <c r="H39" s="154" t="s">
        <v>48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Rekonstrukce vzduchotechniky kuchyně, havarijní stav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94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07 - Silnoproud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Hustopeče u Brna</v>
      </c>
      <c r="G52" s="41"/>
      <c r="H52" s="41"/>
      <c r="I52" s="33" t="s">
        <v>23</v>
      </c>
      <c r="J52" s="73" t="str">
        <f>IF(J12="","",J12)</f>
        <v>1.8.2020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97</v>
      </c>
      <c r="D57" s="163"/>
      <c r="E57" s="163"/>
      <c r="F57" s="163"/>
      <c r="G57" s="163"/>
      <c r="H57" s="163"/>
      <c r="I57" s="163"/>
      <c r="J57" s="164" t="s">
        <v>98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68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99</v>
      </c>
    </row>
    <row r="60" s="9" customFormat="1" ht="24.96" customHeight="1">
      <c r="A60" s="9"/>
      <c r="B60" s="166"/>
      <c r="C60" s="167"/>
      <c r="D60" s="168" t="s">
        <v>108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806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119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Rekonstrukce vzduchotechniky kuchyně, havarijní stav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94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07 - Silnoproud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F12</f>
        <v>Hustopeče u Brna</v>
      </c>
      <c r="G75" s="41"/>
      <c r="H75" s="41"/>
      <c r="I75" s="33" t="s">
        <v>23</v>
      </c>
      <c r="J75" s="73" t="str">
        <f>IF(J12="","",J12)</f>
        <v>1.8.2020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25</v>
      </c>
      <c r="D77" s="41"/>
      <c r="E77" s="41"/>
      <c r="F77" s="28" t="str">
        <f>E15</f>
        <v xml:space="preserve"> </v>
      </c>
      <c r="G77" s="41"/>
      <c r="H77" s="41"/>
      <c r="I77" s="33" t="s">
        <v>31</v>
      </c>
      <c r="J77" s="37" t="str">
        <f>E21</f>
        <v xml:space="preserve"> 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29</v>
      </c>
      <c r="D78" s="41"/>
      <c r="E78" s="41"/>
      <c r="F78" s="28" t="str">
        <f>IF(E18="","",E18)</f>
        <v>Vyplň údaj</v>
      </c>
      <c r="G78" s="41"/>
      <c r="H78" s="41"/>
      <c r="I78" s="33" t="s">
        <v>33</v>
      </c>
      <c r="J78" s="37" t="str">
        <f>E24</f>
        <v xml:space="preserve"> 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120</v>
      </c>
      <c r="D80" s="181" t="s">
        <v>55</v>
      </c>
      <c r="E80" s="181" t="s">
        <v>51</v>
      </c>
      <c r="F80" s="181" t="s">
        <v>52</v>
      </c>
      <c r="G80" s="181" t="s">
        <v>121</v>
      </c>
      <c r="H80" s="181" t="s">
        <v>122</v>
      </c>
      <c r="I80" s="181" t="s">
        <v>123</v>
      </c>
      <c r="J80" s="181" t="s">
        <v>98</v>
      </c>
      <c r="K80" s="182" t="s">
        <v>124</v>
      </c>
      <c r="L80" s="183"/>
      <c r="M80" s="93" t="s">
        <v>19</v>
      </c>
      <c r="N80" s="94" t="s">
        <v>40</v>
      </c>
      <c r="O80" s="94" t="s">
        <v>125</v>
      </c>
      <c r="P80" s="94" t="s">
        <v>126</v>
      </c>
      <c r="Q80" s="94" t="s">
        <v>127</v>
      </c>
      <c r="R80" s="94" t="s">
        <v>128</v>
      </c>
      <c r="S80" s="94" t="s">
        <v>129</v>
      </c>
      <c r="T80" s="95" t="s">
        <v>130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131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0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69</v>
      </c>
      <c r="AU81" s="18" t="s">
        <v>99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69</v>
      </c>
      <c r="E82" s="192" t="s">
        <v>435</v>
      </c>
      <c r="F82" s="192" t="s">
        <v>436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0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80</v>
      </c>
      <c r="AT82" s="201" t="s">
        <v>69</v>
      </c>
      <c r="AU82" s="201" t="s">
        <v>70</v>
      </c>
      <c r="AY82" s="200" t="s">
        <v>134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69</v>
      </c>
      <c r="E83" s="203" t="s">
        <v>807</v>
      </c>
      <c r="F83" s="203" t="s">
        <v>808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SUM(P84:P85)</f>
        <v>0</v>
      </c>
      <c r="Q83" s="197"/>
      <c r="R83" s="198">
        <f>SUM(R84:R85)</f>
        <v>0</v>
      </c>
      <c r="S83" s="197"/>
      <c r="T83" s="199">
        <f>SUM(T84:T85)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80</v>
      </c>
      <c r="AT83" s="201" t="s">
        <v>69</v>
      </c>
      <c r="AU83" s="201" t="s">
        <v>78</v>
      </c>
      <c r="AY83" s="200" t="s">
        <v>134</v>
      </c>
      <c r="BK83" s="202">
        <f>SUM(BK84:BK85)</f>
        <v>0</v>
      </c>
    </row>
    <row r="84" s="2" customFormat="1" ht="14.4" customHeight="1">
      <c r="A84" s="39"/>
      <c r="B84" s="40"/>
      <c r="C84" s="205" t="s">
        <v>78</v>
      </c>
      <c r="D84" s="205" t="s">
        <v>136</v>
      </c>
      <c r="E84" s="206" t="s">
        <v>809</v>
      </c>
      <c r="F84" s="207" t="s">
        <v>810</v>
      </c>
      <c r="G84" s="208" t="s">
        <v>772</v>
      </c>
      <c r="H84" s="209">
        <v>1</v>
      </c>
      <c r="I84" s="210"/>
      <c r="J84" s="211">
        <f>ROUND(I84*H84,2)</f>
        <v>0</v>
      </c>
      <c r="K84" s="207" t="s">
        <v>140</v>
      </c>
      <c r="L84" s="45"/>
      <c r="M84" s="212" t="s">
        <v>19</v>
      </c>
      <c r="N84" s="213" t="s">
        <v>41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442</v>
      </c>
      <c r="AT84" s="216" t="s">
        <v>136</v>
      </c>
      <c r="AU84" s="216" t="s">
        <v>80</v>
      </c>
      <c r="AY84" s="18" t="s">
        <v>134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78</v>
      </c>
      <c r="BK84" s="217">
        <f>ROUND(I84*H84,2)</f>
        <v>0</v>
      </c>
      <c r="BL84" s="18" t="s">
        <v>442</v>
      </c>
      <c r="BM84" s="216" t="s">
        <v>811</v>
      </c>
    </row>
    <row r="85" s="13" customFormat="1">
      <c r="A85" s="13"/>
      <c r="B85" s="218"/>
      <c r="C85" s="219"/>
      <c r="D85" s="220" t="s">
        <v>143</v>
      </c>
      <c r="E85" s="221" t="s">
        <v>19</v>
      </c>
      <c r="F85" s="222" t="s">
        <v>812</v>
      </c>
      <c r="G85" s="219"/>
      <c r="H85" s="223">
        <v>1</v>
      </c>
      <c r="I85" s="224"/>
      <c r="J85" s="219"/>
      <c r="K85" s="219"/>
      <c r="L85" s="225"/>
      <c r="M85" s="266"/>
      <c r="N85" s="267"/>
      <c r="O85" s="267"/>
      <c r="P85" s="267"/>
      <c r="Q85" s="267"/>
      <c r="R85" s="267"/>
      <c r="S85" s="267"/>
      <c r="T85" s="268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T85" s="229" t="s">
        <v>143</v>
      </c>
      <c r="AU85" s="229" t="s">
        <v>80</v>
      </c>
      <c r="AV85" s="13" t="s">
        <v>80</v>
      </c>
      <c r="AW85" s="13" t="s">
        <v>32</v>
      </c>
      <c r="AX85" s="13" t="s">
        <v>78</v>
      </c>
      <c r="AY85" s="229" t="s">
        <v>134</v>
      </c>
    </row>
    <row r="86" s="2" customFormat="1" ht="6.96" customHeight="1">
      <c r="A86" s="39"/>
      <c r="B86" s="60"/>
      <c r="C86" s="61"/>
      <c r="D86" s="61"/>
      <c r="E86" s="61"/>
      <c r="F86" s="61"/>
      <c r="G86" s="61"/>
      <c r="H86" s="61"/>
      <c r="I86" s="61"/>
      <c r="J86" s="61"/>
      <c r="K86" s="61"/>
      <c r="L86" s="45"/>
      <c r="M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</sheetData>
  <sheetProtection sheet="1" autoFilter="0" formatColumns="0" formatRows="0" objects="1" scenarios="1" spinCount="100000" saltValue="HD+8Kja4Md//kuSCrjEtqVZIco6i+5V0tPC3gL0y+/sItZXFy+QtwwFdj+YJf5Tq1a7UqHIgIYaLbb7lF9ltTA==" hashValue="Shyie9ldhjUtwcfOOD06Y5SwFuzExDIjw4BvNVpwMVm4Z+0hNPLg2mBDTvLYikAQggfFcYZ7TrMd5J/igQVJXw==" algorithmName="SHA-512" password="CC35"/>
  <autoFilter ref="C80:K8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9" customWidth="1"/>
    <col min="2" max="2" width="1.667969" style="269" customWidth="1"/>
    <col min="3" max="4" width="5" style="269" customWidth="1"/>
    <col min="5" max="5" width="11.66016" style="269" customWidth="1"/>
    <col min="6" max="6" width="9.160156" style="269" customWidth="1"/>
    <col min="7" max="7" width="5" style="269" customWidth="1"/>
    <col min="8" max="8" width="77.83203" style="269" customWidth="1"/>
    <col min="9" max="10" width="20" style="269" customWidth="1"/>
    <col min="11" max="11" width="1.667969" style="269" customWidth="1"/>
  </cols>
  <sheetData>
    <row r="1" s="1" customFormat="1" ht="37.5" customHeight="1"/>
    <row r="2" s="1" customFormat="1" ht="7.5" customHeight="1">
      <c r="B2" s="270"/>
      <c r="C2" s="271"/>
      <c r="D2" s="271"/>
      <c r="E2" s="271"/>
      <c r="F2" s="271"/>
      <c r="G2" s="271"/>
      <c r="H2" s="271"/>
      <c r="I2" s="271"/>
      <c r="J2" s="271"/>
      <c r="K2" s="272"/>
    </row>
    <row r="3" s="16" customFormat="1" ht="45" customHeight="1">
      <c r="B3" s="273"/>
      <c r="C3" s="274" t="s">
        <v>813</v>
      </c>
      <c r="D3" s="274"/>
      <c r="E3" s="274"/>
      <c r="F3" s="274"/>
      <c r="G3" s="274"/>
      <c r="H3" s="274"/>
      <c r="I3" s="274"/>
      <c r="J3" s="274"/>
      <c r="K3" s="275"/>
    </row>
    <row r="4" s="1" customFormat="1" ht="25.5" customHeight="1">
      <c r="B4" s="276"/>
      <c r="C4" s="277" t="s">
        <v>814</v>
      </c>
      <c r="D4" s="277"/>
      <c r="E4" s="277"/>
      <c r="F4" s="277"/>
      <c r="G4" s="277"/>
      <c r="H4" s="277"/>
      <c r="I4" s="277"/>
      <c r="J4" s="277"/>
      <c r="K4" s="278"/>
    </row>
    <row r="5" s="1" customFormat="1" ht="5.25" customHeight="1">
      <c r="B5" s="276"/>
      <c r="C5" s="279"/>
      <c r="D5" s="279"/>
      <c r="E5" s="279"/>
      <c r="F5" s="279"/>
      <c r="G5" s="279"/>
      <c r="H5" s="279"/>
      <c r="I5" s="279"/>
      <c r="J5" s="279"/>
      <c r="K5" s="278"/>
    </row>
    <row r="6" s="1" customFormat="1" ht="15" customHeight="1">
      <c r="B6" s="276"/>
      <c r="C6" s="280" t="s">
        <v>815</v>
      </c>
      <c r="D6" s="280"/>
      <c r="E6" s="280"/>
      <c r="F6" s="280"/>
      <c r="G6" s="280"/>
      <c r="H6" s="280"/>
      <c r="I6" s="280"/>
      <c r="J6" s="280"/>
      <c r="K6" s="278"/>
    </row>
    <row r="7" s="1" customFormat="1" ht="15" customHeight="1">
      <c r="B7" s="281"/>
      <c r="C7" s="280" t="s">
        <v>816</v>
      </c>
      <c r="D7" s="280"/>
      <c r="E7" s="280"/>
      <c r="F7" s="280"/>
      <c r="G7" s="280"/>
      <c r="H7" s="280"/>
      <c r="I7" s="280"/>
      <c r="J7" s="280"/>
      <c r="K7" s="278"/>
    </row>
    <row r="8" s="1" customFormat="1" ht="12.75" customHeight="1">
      <c r="B8" s="281"/>
      <c r="C8" s="280"/>
      <c r="D8" s="280"/>
      <c r="E8" s="280"/>
      <c r="F8" s="280"/>
      <c r="G8" s="280"/>
      <c r="H8" s="280"/>
      <c r="I8" s="280"/>
      <c r="J8" s="280"/>
      <c r="K8" s="278"/>
    </row>
    <row r="9" s="1" customFormat="1" ht="15" customHeight="1">
      <c r="B9" s="281"/>
      <c r="C9" s="280" t="s">
        <v>817</v>
      </c>
      <c r="D9" s="280"/>
      <c r="E9" s="280"/>
      <c r="F9" s="280"/>
      <c r="G9" s="280"/>
      <c r="H9" s="280"/>
      <c r="I9" s="280"/>
      <c r="J9" s="280"/>
      <c r="K9" s="278"/>
    </row>
    <row r="10" s="1" customFormat="1" ht="15" customHeight="1">
      <c r="B10" s="281"/>
      <c r="C10" s="280"/>
      <c r="D10" s="280" t="s">
        <v>818</v>
      </c>
      <c r="E10" s="280"/>
      <c r="F10" s="280"/>
      <c r="G10" s="280"/>
      <c r="H10" s="280"/>
      <c r="I10" s="280"/>
      <c r="J10" s="280"/>
      <c r="K10" s="278"/>
    </row>
    <row r="11" s="1" customFormat="1" ht="15" customHeight="1">
      <c r="B11" s="281"/>
      <c r="C11" s="282"/>
      <c r="D11" s="280" t="s">
        <v>819</v>
      </c>
      <c r="E11" s="280"/>
      <c r="F11" s="280"/>
      <c r="G11" s="280"/>
      <c r="H11" s="280"/>
      <c r="I11" s="280"/>
      <c r="J11" s="280"/>
      <c r="K11" s="278"/>
    </row>
    <row r="12" s="1" customFormat="1" ht="15" customHeight="1">
      <c r="B12" s="281"/>
      <c r="C12" s="282"/>
      <c r="D12" s="280"/>
      <c r="E12" s="280"/>
      <c r="F12" s="280"/>
      <c r="G12" s="280"/>
      <c r="H12" s="280"/>
      <c r="I12" s="280"/>
      <c r="J12" s="280"/>
      <c r="K12" s="278"/>
    </row>
    <row r="13" s="1" customFormat="1" ht="15" customHeight="1">
      <c r="B13" s="281"/>
      <c r="C13" s="282"/>
      <c r="D13" s="283" t="s">
        <v>820</v>
      </c>
      <c r="E13" s="280"/>
      <c r="F13" s="280"/>
      <c r="G13" s="280"/>
      <c r="H13" s="280"/>
      <c r="I13" s="280"/>
      <c r="J13" s="280"/>
      <c r="K13" s="278"/>
    </row>
    <row r="14" s="1" customFormat="1" ht="12.75" customHeight="1">
      <c r="B14" s="281"/>
      <c r="C14" s="282"/>
      <c r="D14" s="282"/>
      <c r="E14" s="282"/>
      <c r="F14" s="282"/>
      <c r="G14" s="282"/>
      <c r="H14" s="282"/>
      <c r="I14" s="282"/>
      <c r="J14" s="282"/>
      <c r="K14" s="278"/>
    </row>
    <row r="15" s="1" customFormat="1" ht="15" customHeight="1">
      <c r="B15" s="281"/>
      <c r="C15" s="282"/>
      <c r="D15" s="280" t="s">
        <v>821</v>
      </c>
      <c r="E15" s="280"/>
      <c r="F15" s="280"/>
      <c r="G15" s="280"/>
      <c r="H15" s="280"/>
      <c r="I15" s="280"/>
      <c r="J15" s="280"/>
      <c r="K15" s="278"/>
    </row>
    <row r="16" s="1" customFormat="1" ht="15" customHeight="1">
      <c r="B16" s="281"/>
      <c r="C16" s="282"/>
      <c r="D16" s="280" t="s">
        <v>822</v>
      </c>
      <c r="E16" s="280"/>
      <c r="F16" s="280"/>
      <c r="G16" s="280"/>
      <c r="H16" s="280"/>
      <c r="I16" s="280"/>
      <c r="J16" s="280"/>
      <c r="K16" s="278"/>
    </row>
    <row r="17" s="1" customFormat="1" ht="15" customHeight="1">
      <c r="B17" s="281"/>
      <c r="C17" s="282"/>
      <c r="D17" s="280" t="s">
        <v>823</v>
      </c>
      <c r="E17" s="280"/>
      <c r="F17" s="280"/>
      <c r="G17" s="280"/>
      <c r="H17" s="280"/>
      <c r="I17" s="280"/>
      <c r="J17" s="280"/>
      <c r="K17" s="278"/>
    </row>
    <row r="18" s="1" customFormat="1" ht="15" customHeight="1">
      <c r="B18" s="281"/>
      <c r="C18" s="282"/>
      <c r="D18" s="282"/>
      <c r="E18" s="284" t="s">
        <v>77</v>
      </c>
      <c r="F18" s="280" t="s">
        <v>824</v>
      </c>
      <c r="G18" s="280"/>
      <c r="H18" s="280"/>
      <c r="I18" s="280"/>
      <c r="J18" s="280"/>
      <c r="K18" s="278"/>
    </row>
    <row r="19" s="1" customFormat="1" ht="15" customHeight="1">
      <c r="B19" s="281"/>
      <c r="C19" s="282"/>
      <c r="D19" s="282"/>
      <c r="E19" s="284" t="s">
        <v>825</v>
      </c>
      <c r="F19" s="280" t="s">
        <v>826</v>
      </c>
      <c r="G19" s="280"/>
      <c r="H19" s="280"/>
      <c r="I19" s="280"/>
      <c r="J19" s="280"/>
      <c r="K19" s="278"/>
    </row>
    <row r="20" s="1" customFormat="1" ht="15" customHeight="1">
      <c r="B20" s="281"/>
      <c r="C20" s="282"/>
      <c r="D20" s="282"/>
      <c r="E20" s="284" t="s">
        <v>827</v>
      </c>
      <c r="F20" s="280" t="s">
        <v>828</v>
      </c>
      <c r="G20" s="280"/>
      <c r="H20" s="280"/>
      <c r="I20" s="280"/>
      <c r="J20" s="280"/>
      <c r="K20" s="278"/>
    </row>
    <row r="21" s="1" customFormat="1" ht="15" customHeight="1">
      <c r="B21" s="281"/>
      <c r="C21" s="282"/>
      <c r="D21" s="282"/>
      <c r="E21" s="284" t="s">
        <v>829</v>
      </c>
      <c r="F21" s="280" t="s">
        <v>830</v>
      </c>
      <c r="G21" s="280"/>
      <c r="H21" s="280"/>
      <c r="I21" s="280"/>
      <c r="J21" s="280"/>
      <c r="K21" s="278"/>
    </row>
    <row r="22" s="1" customFormat="1" ht="15" customHeight="1">
      <c r="B22" s="281"/>
      <c r="C22" s="282"/>
      <c r="D22" s="282"/>
      <c r="E22" s="284" t="s">
        <v>831</v>
      </c>
      <c r="F22" s="280" t="s">
        <v>832</v>
      </c>
      <c r="G22" s="280"/>
      <c r="H22" s="280"/>
      <c r="I22" s="280"/>
      <c r="J22" s="280"/>
      <c r="K22" s="278"/>
    </row>
    <row r="23" s="1" customFormat="1" ht="15" customHeight="1">
      <c r="B23" s="281"/>
      <c r="C23" s="282"/>
      <c r="D23" s="282"/>
      <c r="E23" s="284" t="s">
        <v>833</v>
      </c>
      <c r="F23" s="280" t="s">
        <v>834</v>
      </c>
      <c r="G23" s="280"/>
      <c r="H23" s="280"/>
      <c r="I23" s="280"/>
      <c r="J23" s="280"/>
      <c r="K23" s="278"/>
    </row>
    <row r="24" s="1" customFormat="1" ht="12.75" customHeight="1">
      <c r="B24" s="281"/>
      <c r="C24" s="282"/>
      <c r="D24" s="282"/>
      <c r="E24" s="282"/>
      <c r="F24" s="282"/>
      <c r="G24" s="282"/>
      <c r="H24" s="282"/>
      <c r="I24" s="282"/>
      <c r="J24" s="282"/>
      <c r="K24" s="278"/>
    </row>
    <row r="25" s="1" customFormat="1" ht="15" customHeight="1">
      <c r="B25" s="281"/>
      <c r="C25" s="280" t="s">
        <v>835</v>
      </c>
      <c r="D25" s="280"/>
      <c r="E25" s="280"/>
      <c r="F25" s="280"/>
      <c r="G25" s="280"/>
      <c r="H25" s="280"/>
      <c r="I25" s="280"/>
      <c r="J25" s="280"/>
      <c r="K25" s="278"/>
    </row>
    <row r="26" s="1" customFormat="1" ht="15" customHeight="1">
      <c r="B26" s="281"/>
      <c r="C26" s="280" t="s">
        <v>836</v>
      </c>
      <c r="D26" s="280"/>
      <c r="E26" s="280"/>
      <c r="F26" s="280"/>
      <c r="G26" s="280"/>
      <c r="H26" s="280"/>
      <c r="I26" s="280"/>
      <c r="J26" s="280"/>
      <c r="K26" s="278"/>
    </row>
    <row r="27" s="1" customFormat="1" ht="15" customHeight="1">
      <c r="B27" s="281"/>
      <c r="C27" s="280"/>
      <c r="D27" s="280" t="s">
        <v>837</v>
      </c>
      <c r="E27" s="280"/>
      <c r="F27" s="280"/>
      <c r="G27" s="280"/>
      <c r="H27" s="280"/>
      <c r="I27" s="280"/>
      <c r="J27" s="280"/>
      <c r="K27" s="278"/>
    </row>
    <row r="28" s="1" customFormat="1" ht="15" customHeight="1">
      <c r="B28" s="281"/>
      <c r="C28" s="282"/>
      <c r="D28" s="280" t="s">
        <v>838</v>
      </c>
      <c r="E28" s="280"/>
      <c r="F28" s="280"/>
      <c r="G28" s="280"/>
      <c r="H28" s="280"/>
      <c r="I28" s="280"/>
      <c r="J28" s="280"/>
      <c r="K28" s="278"/>
    </row>
    <row r="29" s="1" customFormat="1" ht="12.75" customHeight="1">
      <c r="B29" s="281"/>
      <c r="C29" s="282"/>
      <c r="D29" s="282"/>
      <c r="E29" s="282"/>
      <c r="F29" s="282"/>
      <c r="G29" s="282"/>
      <c r="H29" s="282"/>
      <c r="I29" s="282"/>
      <c r="J29" s="282"/>
      <c r="K29" s="278"/>
    </row>
    <row r="30" s="1" customFormat="1" ht="15" customHeight="1">
      <c r="B30" s="281"/>
      <c r="C30" s="282"/>
      <c r="D30" s="280" t="s">
        <v>839</v>
      </c>
      <c r="E30" s="280"/>
      <c r="F30" s="280"/>
      <c r="G30" s="280"/>
      <c r="H30" s="280"/>
      <c r="I30" s="280"/>
      <c r="J30" s="280"/>
      <c r="K30" s="278"/>
    </row>
    <row r="31" s="1" customFormat="1" ht="15" customHeight="1">
      <c r="B31" s="281"/>
      <c r="C31" s="282"/>
      <c r="D31" s="280" t="s">
        <v>840</v>
      </c>
      <c r="E31" s="280"/>
      <c r="F31" s="280"/>
      <c r="G31" s="280"/>
      <c r="H31" s="280"/>
      <c r="I31" s="280"/>
      <c r="J31" s="280"/>
      <c r="K31" s="278"/>
    </row>
    <row r="32" s="1" customFormat="1" ht="12.75" customHeight="1">
      <c r="B32" s="281"/>
      <c r="C32" s="282"/>
      <c r="D32" s="282"/>
      <c r="E32" s="282"/>
      <c r="F32" s="282"/>
      <c r="G32" s="282"/>
      <c r="H32" s="282"/>
      <c r="I32" s="282"/>
      <c r="J32" s="282"/>
      <c r="K32" s="278"/>
    </row>
    <row r="33" s="1" customFormat="1" ht="15" customHeight="1">
      <c r="B33" s="281"/>
      <c r="C33" s="282"/>
      <c r="D33" s="280" t="s">
        <v>841</v>
      </c>
      <c r="E33" s="280"/>
      <c r="F33" s="280"/>
      <c r="G33" s="280"/>
      <c r="H33" s="280"/>
      <c r="I33" s="280"/>
      <c r="J33" s="280"/>
      <c r="K33" s="278"/>
    </row>
    <row r="34" s="1" customFormat="1" ht="15" customHeight="1">
      <c r="B34" s="281"/>
      <c r="C34" s="282"/>
      <c r="D34" s="280" t="s">
        <v>842</v>
      </c>
      <c r="E34" s="280"/>
      <c r="F34" s="280"/>
      <c r="G34" s="280"/>
      <c r="H34" s="280"/>
      <c r="I34" s="280"/>
      <c r="J34" s="280"/>
      <c r="K34" s="278"/>
    </row>
    <row r="35" s="1" customFormat="1" ht="15" customHeight="1">
      <c r="B35" s="281"/>
      <c r="C35" s="282"/>
      <c r="D35" s="280" t="s">
        <v>843</v>
      </c>
      <c r="E35" s="280"/>
      <c r="F35" s="280"/>
      <c r="G35" s="280"/>
      <c r="H35" s="280"/>
      <c r="I35" s="280"/>
      <c r="J35" s="280"/>
      <c r="K35" s="278"/>
    </row>
    <row r="36" s="1" customFormat="1" ht="15" customHeight="1">
      <c r="B36" s="281"/>
      <c r="C36" s="282"/>
      <c r="D36" s="280"/>
      <c r="E36" s="283" t="s">
        <v>120</v>
      </c>
      <c r="F36" s="280"/>
      <c r="G36" s="280" t="s">
        <v>844</v>
      </c>
      <c r="H36" s="280"/>
      <c r="I36" s="280"/>
      <c r="J36" s="280"/>
      <c r="K36" s="278"/>
    </row>
    <row r="37" s="1" customFormat="1" ht="30.75" customHeight="1">
      <c r="B37" s="281"/>
      <c r="C37" s="282"/>
      <c r="D37" s="280"/>
      <c r="E37" s="283" t="s">
        <v>845</v>
      </c>
      <c r="F37" s="280"/>
      <c r="G37" s="280" t="s">
        <v>846</v>
      </c>
      <c r="H37" s="280"/>
      <c r="I37" s="280"/>
      <c r="J37" s="280"/>
      <c r="K37" s="278"/>
    </row>
    <row r="38" s="1" customFormat="1" ht="15" customHeight="1">
      <c r="B38" s="281"/>
      <c r="C38" s="282"/>
      <c r="D38" s="280"/>
      <c r="E38" s="283" t="s">
        <v>51</v>
      </c>
      <c r="F38" s="280"/>
      <c r="G38" s="280" t="s">
        <v>847</v>
      </c>
      <c r="H38" s="280"/>
      <c r="I38" s="280"/>
      <c r="J38" s="280"/>
      <c r="K38" s="278"/>
    </row>
    <row r="39" s="1" customFormat="1" ht="15" customHeight="1">
      <c r="B39" s="281"/>
      <c r="C39" s="282"/>
      <c r="D39" s="280"/>
      <c r="E39" s="283" t="s">
        <v>52</v>
      </c>
      <c r="F39" s="280"/>
      <c r="G39" s="280" t="s">
        <v>848</v>
      </c>
      <c r="H39" s="280"/>
      <c r="I39" s="280"/>
      <c r="J39" s="280"/>
      <c r="K39" s="278"/>
    </row>
    <row r="40" s="1" customFormat="1" ht="15" customHeight="1">
      <c r="B40" s="281"/>
      <c r="C40" s="282"/>
      <c r="D40" s="280"/>
      <c r="E40" s="283" t="s">
        <v>121</v>
      </c>
      <c r="F40" s="280"/>
      <c r="G40" s="280" t="s">
        <v>849</v>
      </c>
      <c r="H40" s="280"/>
      <c r="I40" s="280"/>
      <c r="J40" s="280"/>
      <c r="K40" s="278"/>
    </row>
    <row r="41" s="1" customFormat="1" ht="15" customHeight="1">
      <c r="B41" s="281"/>
      <c r="C41" s="282"/>
      <c r="D41" s="280"/>
      <c r="E41" s="283" t="s">
        <v>122</v>
      </c>
      <c r="F41" s="280"/>
      <c r="G41" s="280" t="s">
        <v>850</v>
      </c>
      <c r="H41" s="280"/>
      <c r="I41" s="280"/>
      <c r="J41" s="280"/>
      <c r="K41" s="278"/>
    </row>
    <row r="42" s="1" customFormat="1" ht="15" customHeight="1">
      <c r="B42" s="281"/>
      <c r="C42" s="282"/>
      <c r="D42" s="280"/>
      <c r="E42" s="283" t="s">
        <v>851</v>
      </c>
      <c r="F42" s="280"/>
      <c r="G42" s="280" t="s">
        <v>852</v>
      </c>
      <c r="H42" s="280"/>
      <c r="I42" s="280"/>
      <c r="J42" s="280"/>
      <c r="K42" s="278"/>
    </row>
    <row r="43" s="1" customFormat="1" ht="15" customHeight="1">
      <c r="B43" s="281"/>
      <c r="C43" s="282"/>
      <c r="D43" s="280"/>
      <c r="E43" s="283"/>
      <c r="F43" s="280"/>
      <c r="G43" s="280" t="s">
        <v>853</v>
      </c>
      <c r="H43" s="280"/>
      <c r="I43" s="280"/>
      <c r="J43" s="280"/>
      <c r="K43" s="278"/>
    </row>
    <row r="44" s="1" customFormat="1" ht="15" customHeight="1">
      <c r="B44" s="281"/>
      <c r="C44" s="282"/>
      <c r="D44" s="280"/>
      <c r="E44" s="283" t="s">
        <v>854</v>
      </c>
      <c r="F44" s="280"/>
      <c r="G44" s="280" t="s">
        <v>855</v>
      </c>
      <c r="H44" s="280"/>
      <c r="I44" s="280"/>
      <c r="J44" s="280"/>
      <c r="K44" s="278"/>
    </row>
    <row r="45" s="1" customFormat="1" ht="15" customHeight="1">
      <c r="B45" s="281"/>
      <c r="C45" s="282"/>
      <c r="D45" s="280"/>
      <c r="E45" s="283" t="s">
        <v>124</v>
      </c>
      <c r="F45" s="280"/>
      <c r="G45" s="280" t="s">
        <v>856</v>
      </c>
      <c r="H45" s="280"/>
      <c r="I45" s="280"/>
      <c r="J45" s="280"/>
      <c r="K45" s="278"/>
    </row>
    <row r="46" s="1" customFormat="1" ht="12.75" customHeight="1">
      <c r="B46" s="281"/>
      <c r="C46" s="282"/>
      <c r="D46" s="280"/>
      <c r="E46" s="280"/>
      <c r="F46" s="280"/>
      <c r="G46" s="280"/>
      <c r="H46" s="280"/>
      <c r="I46" s="280"/>
      <c r="J46" s="280"/>
      <c r="K46" s="278"/>
    </row>
    <row r="47" s="1" customFormat="1" ht="15" customHeight="1">
      <c r="B47" s="281"/>
      <c r="C47" s="282"/>
      <c r="D47" s="280" t="s">
        <v>857</v>
      </c>
      <c r="E47" s="280"/>
      <c r="F47" s="280"/>
      <c r="G47" s="280"/>
      <c r="H47" s="280"/>
      <c r="I47" s="280"/>
      <c r="J47" s="280"/>
      <c r="K47" s="278"/>
    </row>
    <row r="48" s="1" customFormat="1" ht="15" customHeight="1">
      <c r="B48" s="281"/>
      <c r="C48" s="282"/>
      <c r="D48" s="282"/>
      <c r="E48" s="280" t="s">
        <v>858</v>
      </c>
      <c r="F48" s="280"/>
      <c r="G48" s="280"/>
      <c r="H48" s="280"/>
      <c r="I48" s="280"/>
      <c r="J48" s="280"/>
      <c r="K48" s="278"/>
    </row>
    <row r="49" s="1" customFormat="1" ht="15" customHeight="1">
      <c r="B49" s="281"/>
      <c r="C49" s="282"/>
      <c r="D49" s="282"/>
      <c r="E49" s="280" t="s">
        <v>859</v>
      </c>
      <c r="F49" s="280"/>
      <c r="G49" s="280"/>
      <c r="H49" s="280"/>
      <c r="I49" s="280"/>
      <c r="J49" s="280"/>
      <c r="K49" s="278"/>
    </row>
    <row r="50" s="1" customFormat="1" ht="15" customHeight="1">
      <c r="B50" s="281"/>
      <c r="C50" s="282"/>
      <c r="D50" s="282"/>
      <c r="E50" s="280" t="s">
        <v>860</v>
      </c>
      <c r="F50" s="280"/>
      <c r="G50" s="280"/>
      <c r="H50" s="280"/>
      <c r="I50" s="280"/>
      <c r="J50" s="280"/>
      <c r="K50" s="278"/>
    </row>
    <row r="51" s="1" customFormat="1" ht="15" customHeight="1">
      <c r="B51" s="281"/>
      <c r="C51" s="282"/>
      <c r="D51" s="280" t="s">
        <v>861</v>
      </c>
      <c r="E51" s="280"/>
      <c r="F51" s="280"/>
      <c r="G51" s="280"/>
      <c r="H51" s="280"/>
      <c r="I51" s="280"/>
      <c r="J51" s="280"/>
      <c r="K51" s="278"/>
    </row>
    <row r="52" s="1" customFormat="1" ht="25.5" customHeight="1">
      <c r="B52" s="276"/>
      <c r="C52" s="277" t="s">
        <v>862</v>
      </c>
      <c r="D52" s="277"/>
      <c r="E52" s="277"/>
      <c r="F52" s="277"/>
      <c r="G52" s="277"/>
      <c r="H52" s="277"/>
      <c r="I52" s="277"/>
      <c r="J52" s="277"/>
      <c r="K52" s="278"/>
    </row>
    <row r="53" s="1" customFormat="1" ht="5.25" customHeight="1">
      <c r="B53" s="276"/>
      <c r="C53" s="279"/>
      <c r="D53" s="279"/>
      <c r="E53" s="279"/>
      <c r="F53" s="279"/>
      <c r="G53" s="279"/>
      <c r="H53" s="279"/>
      <c r="I53" s="279"/>
      <c r="J53" s="279"/>
      <c r="K53" s="278"/>
    </row>
    <row r="54" s="1" customFormat="1" ht="15" customHeight="1">
      <c r="B54" s="276"/>
      <c r="C54" s="280" t="s">
        <v>863</v>
      </c>
      <c r="D54" s="280"/>
      <c r="E54" s="280"/>
      <c r="F54" s="280"/>
      <c r="G54" s="280"/>
      <c r="H54" s="280"/>
      <c r="I54" s="280"/>
      <c r="J54" s="280"/>
      <c r="K54" s="278"/>
    </row>
    <row r="55" s="1" customFormat="1" ht="15" customHeight="1">
      <c r="B55" s="276"/>
      <c r="C55" s="280" t="s">
        <v>864</v>
      </c>
      <c r="D55" s="280"/>
      <c r="E55" s="280"/>
      <c r="F55" s="280"/>
      <c r="G55" s="280"/>
      <c r="H55" s="280"/>
      <c r="I55" s="280"/>
      <c r="J55" s="280"/>
      <c r="K55" s="278"/>
    </row>
    <row r="56" s="1" customFormat="1" ht="12.75" customHeight="1">
      <c r="B56" s="276"/>
      <c r="C56" s="280"/>
      <c r="D56" s="280"/>
      <c r="E56" s="280"/>
      <c r="F56" s="280"/>
      <c r="G56" s="280"/>
      <c r="H56" s="280"/>
      <c r="I56" s="280"/>
      <c r="J56" s="280"/>
      <c r="K56" s="278"/>
    </row>
    <row r="57" s="1" customFormat="1" ht="15" customHeight="1">
      <c r="B57" s="276"/>
      <c r="C57" s="280" t="s">
        <v>865</v>
      </c>
      <c r="D57" s="280"/>
      <c r="E57" s="280"/>
      <c r="F57" s="280"/>
      <c r="G57" s="280"/>
      <c r="H57" s="280"/>
      <c r="I57" s="280"/>
      <c r="J57" s="280"/>
      <c r="K57" s="278"/>
    </row>
    <row r="58" s="1" customFormat="1" ht="15" customHeight="1">
      <c r="B58" s="276"/>
      <c r="C58" s="282"/>
      <c r="D58" s="280" t="s">
        <v>866</v>
      </c>
      <c r="E58" s="280"/>
      <c r="F58" s="280"/>
      <c r="G58" s="280"/>
      <c r="H58" s="280"/>
      <c r="I58" s="280"/>
      <c r="J58" s="280"/>
      <c r="K58" s="278"/>
    </row>
    <row r="59" s="1" customFormat="1" ht="15" customHeight="1">
      <c r="B59" s="276"/>
      <c r="C59" s="282"/>
      <c r="D59" s="280" t="s">
        <v>867</v>
      </c>
      <c r="E59" s="280"/>
      <c r="F59" s="280"/>
      <c r="G59" s="280"/>
      <c r="H59" s="280"/>
      <c r="I59" s="280"/>
      <c r="J59" s="280"/>
      <c r="K59" s="278"/>
    </row>
    <row r="60" s="1" customFormat="1" ht="15" customHeight="1">
      <c r="B60" s="276"/>
      <c r="C60" s="282"/>
      <c r="D60" s="280" t="s">
        <v>868</v>
      </c>
      <c r="E60" s="280"/>
      <c r="F60" s="280"/>
      <c r="G60" s="280"/>
      <c r="H60" s="280"/>
      <c r="I60" s="280"/>
      <c r="J60" s="280"/>
      <c r="K60" s="278"/>
    </row>
    <row r="61" s="1" customFormat="1" ht="15" customHeight="1">
      <c r="B61" s="276"/>
      <c r="C61" s="282"/>
      <c r="D61" s="280" t="s">
        <v>869</v>
      </c>
      <c r="E61" s="280"/>
      <c r="F61" s="280"/>
      <c r="G61" s="280"/>
      <c r="H61" s="280"/>
      <c r="I61" s="280"/>
      <c r="J61" s="280"/>
      <c r="K61" s="278"/>
    </row>
    <row r="62" s="1" customFormat="1" ht="15" customHeight="1">
      <c r="B62" s="276"/>
      <c r="C62" s="282"/>
      <c r="D62" s="285" t="s">
        <v>870</v>
      </c>
      <c r="E62" s="285"/>
      <c r="F62" s="285"/>
      <c r="G62" s="285"/>
      <c r="H62" s="285"/>
      <c r="I62" s="285"/>
      <c r="J62" s="285"/>
      <c r="K62" s="278"/>
    </row>
    <row r="63" s="1" customFormat="1" ht="15" customHeight="1">
      <c r="B63" s="276"/>
      <c r="C63" s="282"/>
      <c r="D63" s="280" t="s">
        <v>871</v>
      </c>
      <c r="E63" s="280"/>
      <c r="F63" s="280"/>
      <c r="G63" s="280"/>
      <c r="H63" s="280"/>
      <c r="I63" s="280"/>
      <c r="J63" s="280"/>
      <c r="K63" s="278"/>
    </row>
    <row r="64" s="1" customFormat="1" ht="12.75" customHeight="1">
      <c r="B64" s="276"/>
      <c r="C64" s="282"/>
      <c r="D64" s="282"/>
      <c r="E64" s="286"/>
      <c r="F64" s="282"/>
      <c r="G64" s="282"/>
      <c r="H64" s="282"/>
      <c r="I64" s="282"/>
      <c r="J64" s="282"/>
      <c r="K64" s="278"/>
    </row>
    <row r="65" s="1" customFormat="1" ht="15" customHeight="1">
      <c r="B65" s="276"/>
      <c r="C65" s="282"/>
      <c r="D65" s="280" t="s">
        <v>872</v>
      </c>
      <c r="E65" s="280"/>
      <c r="F65" s="280"/>
      <c r="G65" s="280"/>
      <c r="H65" s="280"/>
      <c r="I65" s="280"/>
      <c r="J65" s="280"/>
      <c r="K65" s="278"/>
    </row>
    <row r="66" s="1" customFormat="1" ht="15" customHeight="1">
      <c r="B66" s="276"/>
      <c r="C66" s="282"/>
      <c r="D66" s="285" t="s">
        <v>873</v>
      </c>
      <c r="E66" s="285"/>
      <c r="F66" s="285"/>
      <c r="G66" s="285"/>
      <c r="H66" s="285"/>
      <c r="I66" s="285"/>
      <c r="J66" s="285"/>
      <c r="K66" s="278"/>
    </row>
    <row r="67" s="1" customFormat="1" ht="15" customHeight="1">
      <c r="B67" s="276"/>
      <c r="C67" s="282"/>
      <c r="D67" s="280" t="s">
        <v>874</v>
      </c>
      <c r="E67" s="280"/>
      <c r="F67" s="280"/>
      <c r="G67" s="280"/>
      <c r="H67" s="280"/>
      <c r="I67" s="280"/>
      <c r="J67" s="280"/>
      <c r="K67" s="278"/>
    </row>
    <row r="68" s="1" customFormat="1" ht="15" customHeight="1">
      <c r="B68" s="276"/>
      <c r="C68" s="282"/>
      <c r="D68" s="280" t="s">
        <v>875</v>
      </c>
      <c r="E68" s="280"/>
      <c r="F68" s="280"/>
      <c r="G68" s="280"/>
      <c r="H68" s="280"/>
      <c r="I68" s="280"/>
      <c r="J68" s="280"/>
      <c r="K68" s="278"/>
    </row>
    <row r="69" s="1" customFormat="1" ht="15" customHeight="1">
      <c r="B69" s="276"/>
      <c r="C69" s="282"/>
      <c r="D69" s="280" t="s">
        <v>876</v>
      </c>
      <c r="E69" s="280"/>
      <c r="F69" s="280"/>
      <c r="G69" s="280"/>
      <c r="H69" s="280"/>
      <c r="I69" s="280"/>
      <c r="J69" s="280"/>
      <c r="K69" s="278"/>
    </row>
    <row r="70" s="1" customFormat="1" ht="15" customHeight="1">
      <c r="B70" s="276"/>
      <c r="C70" s="282"/>
      <c r="D70" s="280" t="s">
        <v>877</v>
      </c>
      <c r="E70" s="280"/>
      <c r="F70" s="280"/>
      <c r="G70" s="280"/>
      <c r="H70" s="280"/>
      <c r="I70" s="280"/>
      <c r="J70" s="280"/>
      <c r="K70" s="278"/>
    </row>
    <row r="71" s="1" customFormat="1" ht="12.75" customHeight="1">
      <c r="B71" s="287"/>
      <c r="C71" s="288"/>
      <c r="D71" s="288"/>
      <c r="E71" s="288"/>
      <c r="F71" s="288"/>
      <c r="G71" s="288"/>
      <c r="H71" s="288"/>
      <c r="I71" s="288"/>
      <c r="J71" s="288"/>
      <c r="K71" s="289"/>
    </row>
    <row r="72" s="1" customFormat="1" ht="18.75" customHeight="1">
      <c r="B72" s="290"/>
      <c r="C72" s="290"/>
      <c r="D72" s="290"/>
      <c r="E72" s="290"/>
      <c r="F72" s="290"/>
      <c r="G72" s="290"/>
      <c r="H72" s="290"/>
      <c r="I72" s="290"/>
      <c r="J72" s="290"/>
      <c r="K72" s="291"/>
    </row>
    <row r="73" s="1" customFormat="1" ht="18.75" customHeight="1">
      <c r="B73" s="291"/>
      <c r="C73" s="291"/>
      <c r="D73" s="291"/>
      <c r="E73" s="291"/>
      <c r="F73" s="291"/>
      <c r="G73" s="291"/>
      <c r="H73" s="291"/>
      <c r="I73" s="291"/>
      <c r="J73" s="291"/>
      <c r="K73" s="291"/>
    </row>
    <row r="74" s="1" customFormat="1" ht="7.5" customHeight="1">
      <c r="B74" s="292"/>
      <c r="C74" s="293"/>
      <c r="D74" s="293"/>
      <c r="E74" s="293"/>
      <c r="F74" s="293"/>
      <c r="G74" s="293"/>
      <c r="H74" s="293"/>
      <c r="I74" s="293"/>
      <c r="J74" s="293"/>
      <c r="K74" s="294"/>
    </row>
    <row r="75" s="1" customFormat="1" ht="45" customHeight="1">
      <c r="B75" s="295"/>
      <c r="C75" s="296" t="s">
        <v>878</v>
      </c>
      <c r="D75" s="296"/>
      <c r="E75" s="296"/>
      <c r="F75" s="296"/>
      <c r="G75" s="296"/>
      <c r="H75" s="296"/>
      <c r="I75" s="296"/>
      <c r="J75" s="296"/>
      <c r="K75" s="297"/>
    </row>
    <row r="76" s="1" customFormat="1" ht="17.25" customHeight="1">
      <c r="B76" s="295"/>
      <c r="C76" s="298" t="s">
        <v>879</v>
      </c>
      <c r="D76" s="298"/>
      <c r="E76" s="298"/>
      <c r="F76" s="298" t="s">
        <v>880</v>
      </c>
      <c r="G76" s="299"/>
      <c r="H76" s="298" t="s">
        <v>52</v>
      </c>
      <c r="I76" s="298" t="s">
        <v>55</v>
      </c>
      <c r="J76" s="298" t="s">
        <v>881</v>
      </c>
      <c r="K76" s="297"/>
    </row>
    <row r="77" s="1" customFormat="1" ht="17.25" customHeight="1">
      <c r="B77" s="295"/>
      <c r="C77" s="300" t="s">
        <v>882</v>
      </c>
      <c r="D77" s="300"/>
      <c r="E77" s="300"/>
      <c r="F77" s="301" t="s">
        <v>883</v>
      </c>
      <c r="G77" s="302"/>
      <c r="H77" s="300"/>
      <c r="I77" s="300"/>
      <c r="J77" s="300" t="s">
        <v>884</v>
      </c>
      <c r="K77" s="297"/>
    </row>
    <row r="78" s="1" customFormat="1" ht="5.25" customHeight="1">
      <c r="B78" s="295"/>
      <c r="C78" s="303"/>
      <c r="D78" s="303"/>
      <c r="E78" s="303"/>
      <c r="F78" s="303"/>
      <c r="G78" s="304"/>
      <c r="H78" s="303"/>
      <c r="I78" s="303"/>
      <c r="J78" s="303"/>
      <c r="K78" s="297"/>
    </row>
    <row r="79" s="1" customFormat="1" ht="15" customHeight="1">
      <c r="B79" s="295"/>
      <c r="C79" s="283" t="s">
        <v>51</v>
      </c>
      <c r="D79" s="305"/>
      <c r="E79" s="305"/>
      <c r="F79" s="306" t="s">
        <v>885</v>
      </c>
      <c r="G79" s="307"/>
      <c r="H79" s="283" t="s">
        <v>886</v>
      </c>
      <c r="I79" s="283" t="s">
        <v>887</v>
      </c>
      <c r="J79" s="283">
        <v>20</v>
      </c>
      <c r="K79" s="297"/>
    </row>
    <row r="80" s="1" customFormat="1" ht="15" customHeight="1">
      <c r="B80" s="295"/>
      <c r="C80" s="283" t="s">
        <v>888</v>
      </c>
      <c r="D80" s="283"/>
      <c r="E80" s="283"/>
      <c r="F80" s="306" t="s">
        <v>885</v>
      </c>
      <c r="G80" s="307"/>
      <c r="H80" s="283" t="s">
        <v>889</v>
      </c>
      <c r="I80" s="283" t="s">
        <v>887</v>
      </c>
      <c r="J80" s="283">
        <v>120</v>
      </c>
      <c r="K80" s="297"/>
    </row>
    <row r="81" s="1" customFormat="1" ht="15" customHeight="1">
      <c r="B81" s="308"/>
      <c r="C81" s="283" t="s">
        <v>890</v>
      </c>
      <c r="D81" s="283"/>
      <c r="E81" s="283"/>
      <c r="F81" s="306" t="s">
        <v>891</v>
      </c>
      <c r="G81" s="307"/>
      <c r="H81" s="283" t="s">
        <v>892</v>
      </c>
      <c r="I81" s="283" t="s">
        <v>887</v>
      </c>
      <c r="J81" s="283">
        <v>50</v>
      </c>
      <c r="K81" s="297"/>
    </row>
    <row r="82" s="1" customFormat="1" ht="15" customHeight="1">
      <c r="B82" s="308"/>
      <c r="C82" s="283" t="s">
        <v>893</v>
      </c>
      <c r="D82" s="283"/>
      <c r="E82" s="283"/>
      <c r="F82" s="306" t="s">
        <v>885</v>
      </c>
      <c r="G82" s="307"/>
      <c r="H82" s="283" t="s">
        <v>894</v>
      </c>
      <c r="I82" s="283" t="s">
        <v>895</v>
      </c>
      <c r="J82" s="283"/>
      <c r="K82" s="297"/>
    </row>
    <row r="83" s="1" customFormat="1" ht="15" customHeight="1">
      <c r="B83" s="308"/>
      <c r="C83" s="309" t="s">
        <v>896</v>
      </c>
      <c r="D83" s="309"/>
      <c r="E83" s="309"/>
      <c r="F83" s="310" t="s">
        <v>891</v>
      </c>
      <c r="G83" s="309"/>
      <c r="H83" s="309" t="s">
        <v>897</v>
      </c>
      <c r="I83" s="309" t="s">
        <v>887</v>
      </c>
      <c r="J83" s="309">
        <v>15</v>
      </c>
      <c r="K83" s="297"/>
    </row>
    <row r="84" s="1" customFormat="1" ht="15" customHeight="1">
      <c r="B84" s="308"/>
      <c r="C84" s="309" t="s">
        <v>898</v>
      </c>
      <c r="D84" s="309"/>
      <c r="E84" s="309"/>
      <c r="F84" s="310" t="s">
        <v>891</v>
      </c>
      <c r="G84" s="309"/>
      <c r="H84" s="309" t="s">
        <v>899</v>
      </c>
      <c r="I84" s="309" t="s">
        <v>887</v>
      </c>
      <c r="J84" s="309">
        <v>15</v>
      </c>
      <c r="K84" s="297"/>
    </row>
    <row r="85" s="1" customFormat="1" ht="15" customHeight="1">
      <c r="B85" s="308"/>
      <c r="C85" s="309" t="s">
        <v>900</v>
      </c>
      <c r="D85" s="309"/>
      <c r="E85" s="309"/>
      <c r="F85" s="310" t="s">
        <v>891</v>
      </c>
      <c r="G85" s="309"/>
      <c r="H85" s="309" t="s">
        <v>901</v>
      </c>
      <c r="I85" s="309" t="s">
        <v>887</v>
      </c>
      <c r="J85" s="309">
        <v>20</v>
      </c>
      <c r="K85" s="297"/>
    </row>
    <row r="86" s="1" customFormat="1" ht="15" customHeight="1">
      <c r="B86" s="308"/>
      <c r="C86" s="309" t="s">
        <v>902</v>
      </c>
      <c r="D86" s="309"/>
      <c r="E86" s="309"/>
      <c r="F86" s="310" t="s">
        <v>891</v>
      </c>
      <c r="G86" s="309"/>
      <c r="H86" s="309" t="s">
        <v>903</v>
      </c>
      <c r="I86" s="309" t="s">
        <v>887</v>
      </c>
      <c r="J86" s="309">
        <v>20</v>
      </c>
      <c r="K86" s="297"/>
    </row>
    <row r="87" s="1" customFormat="1" ht="15" customHeight="1">
      <c r="B87" s="308"/>
      <c r="C87" s="283" t="s">
        <v>904</v>
      </c>
      <c r="D87" s="283"/>
      <c r="E87" s="283"/>
      <c r="F87" s="306" t="s">
        <v>891</v>
      </c>
      <c r="G87" s="307"/>
      <c r="H87" s="283" t="s">
        <v>905</v>
      </c>
      <c r="I87" s="283" t="s">
        <v>887</v>
      </c>
      <c r="J87" s="283">
        <v>50</v>
      </c>
      <c r="K87" s="297"/>
    </row>
    <row r="88" s="1" customFormat="1" ht="15" customHeight="1">
      <c r="B88" s="308"/>
      <c r="C88" s="283" t="s">
        <v>906</v>
      </c>
      <c r="D88" s="283"/>
      <c r="E88" s="283"/>
      <c r="F88" s="306" t="s">
        <v>891</v>
      </c>
      <c r="G88" s="307"/>
      <c r="H88" s="283" t="s">
        <v>907</v>
      </c>
      <c r="I88" s="283" t="s">
        <v>887</v>
      </c>
      <c r="J88" s="283">
        <v>20</v>
      </c>
      <c r="K88" s="297"/>
    </row>
    <row r="89" s="1" customFormat="1" ht="15" customHeight="1">
      <c r="B89" s="308"/>
      <c r="C89" s="283" t="s">
        <v>908</v>
      </c>
      <c r="D89" s="283"/>
      <c r="E89" s="283"/>
      <c r="F89" s="306" t="s">
        <v>891</v>
      </c>
      <c r="G89" s="307"/>
      <c r="H89" s="283" t="s">
        <v>909</v>
      </c>
      <c r="I89" s="283" t="s">
        <v>887</v>
      </c>
      <c r="J89" s="283">
        <v>20</v>
      </c>
      <c r="K89" s="297"/>
    </row>
    <row r="90" s="1" customFormat="1" ht="15" customHeight="1">
      <c r="B90" s="308"/>
      <c r="C90" s="283" t="s">
        <v>910</v>
      </c>
      <c r="D90" s="283"/>
      <c r="E90" s="283"/>
      <c r="F90" s="306" t="s">
        <v>891</v>
      </c>
      <c r="G90" s="307"/>
      <c r="H90" s="283" t="s">
        <v>911</v>
      </c>
      <c r="I90" s="283" t="s">
        <v>887</v>
      </c>
      <c r="J90" s="283">
        <v>50</v>
      </c>
      <c r="K90" s="297"/>
    </row>
    <row r="91" s="1" customFormat="1" ht="15" customHeight="1">
      <c r="B91" s="308"/>
      <c r="C91" s="283" t="s">
        <v>912</v>
      </c>
      <c r="D91" s="283"/>
      <c r="E91" s="283"/>
      <c r="F91" s="306" t="s">
        <v>891</v>
      </c>
      <c r="G91" s="307"/>
      <c r="H91" s="283" t="s">
        <v>912</v>
      </c>
      <c r="I91" s="283" t="s">
        <v>887</v>
      </c>
      <c r="J91" s="283">
        <v>50</v>
      </c>
      <c r="K91" s="297"/>
    </row>
    <row r="92" s="1" customFormat="1" ht="15" customHeight="1">
      <c r="B92" s="308"/>
      <c r="C92" s="283" t="s">
        <v>913</v>
      </c>
      <c r="D92" s="283"/>
      <c r="E92" s="283"/>
      <c r="F92" s="306" t="s">
        <v>891</v>
      </c>
      <c r="G92" s="307"/>
      <c r="H92" s="283" t="s">
        <v>914</v>
      </c>
      <c r="I92" s="283" t="s">
        <v>887</v>
      </c>
      <c r="J92" s="283">
        <v>255</v>
      </c>
      <c r="K92" s="297"/>
    </row>
    <row r="93" s="1" customFormat="1" ht="15" customHeight="1">
      <c r="B93" s="308"/>
      <c r="C93" s="283" t="s">
        <v>915</v>
      </c>
      <c r="D93" s="283"/>
      <c r="E93" s="283"/>
      <c r="F93" s="306" t="s">
        <v>885</v>
      </c>
      <c r="G93" s="307"/>
      <c r="H93" s="283" t="s">
        <v>916</v>
      </c>
      <c r="I93" s="283" t="s">
        <v>917</v>
      </c>
      <c r="J93" s="283"/>
      <c r="K93" s="297"/>
    </row>
    <row r="94" s="1" customFormat="1" ht="15" customHeight="1">
      <c r="B94" s="308"/>
      <c r="C94" s="283" t="s">
        <v>918</v>
      </c>
      <c r="D94" s="283"/>
      <c r="E94" s="283"/>
      <c r="F94" s="306" t="s">
        <v>885</v>
      </c>
      <c r="G94" s="307"/>
      <c r="H94" s="283" t="s">
        <v>919</v>
      </c>
      <c r="I94" s="283" t="s">
        <v>920</v>
      </c>
      <c r="J94" s="283"/>
      <c r="K94" s="297"/>
    </row>
    <row r="95" s="1" customFormat="1" ht="15" customHeight="1">
      <c r="B95" s="308"/>
      <c r="C95" s="283" t="s">
        <v>921</v>
      </c>
      <c r="D95" s="283"/>
      <c r="E95" s="283"/>
      <c r="F95" s="306" t="s">
        <v>885</v>
      </c>
      <c r="G95" s="307"/>
      <c r="H95" s="283" t="s">
        <v>921</v>
      </c>
      <c r="I95" s="283" t="s">
        <v>920</v>
      </c>
      <c r="J95" s="283"/>
      <c r="K95" s="297"/>
    </row>
    <row r="96" s="1" customFormat="1" ht="15" customHeight="1">
      <c r="B96" s="308"/>
      <c r="C96" s="283" t="s">
        <v>36</v>
      </c>
      <c r="D96" s="283"/>
      <c r="E96" s="283"/>
      <c r="F96" s="306" t="s">
        <v>885</v>
      </c>
      <c r="G96" s="307"/>
      <c r="H96" s="283" t="s">
        <v>922</v>
      </c>
      <c r="I96" s="283" t="s">
        <v>920</v>
      </c>
      <c r="J96" s="283"/>
      <c r="K96" s="297"/>
    </row>
    <row r="97" s="1" customFormat="1" ht="15" customHeight="1">
      <c r="B97" s="308"/>
      <c r="C97" s="283" t="s">
        <v>46</v>
      </c>
      <c r="D97" s="283"/>
      <c r="E97" s="283"/>
      <c r="F97" s="306" t="s">
        <v>885</v>
      </c>
      <c r="G97" s="307"/>
      <c r="H97" s="283" t="s">
        <v>923</v>
      </c>
      <c r="I97" s="283" t="s">
        <v>920</v>
      </c>
      <c r="J97" s="283"/>
      <c r="K97" s="297"/>
    </row>
    <row r="98" s="1" customFormat="1" ht="15" customHeight="1">
      <c r="B98" s="311"/>
      <c r="C98" s="312"/>
      <c r="D98" s="312"/>
      <c r="E98" s="312"/>
      <c r="F98" s="312"/>
      <c r="G98" s="312"/>
      <c r="H98" s="312"/>
      <c r="I98" s="312"/>
      <c r="J98" s="312"/>
      <c r="K98" s="313"/>
    </row>
    <row r="99" s="1" customFormat="1" ht="18.75" customHeight="1">
      <c r="B99" s="314"/>
      <c r="C99" s="315"/>
      <c r="D99" s="315"/>
      <c r="E99" s="315"/>
      <c r="F99" s="315"/>
      <c r="G99" s="315"/>
      <c r="H99" s="315"/>
      <c r="I99" s="315"/>
      <c r="J99" s="315"/>
      <c r="K99" s="314"/>
    </row>
    <row r="100" s="1" customFormat="1" ht="18.75" customHeight="1">
      <c r="B100" s="291"/>
      <c r="C100" s="291"/>
      <c r="D100" s="291"/>
      <c r="E100" s="291"/>
      <c r="F100" s="291"/>
      <c r="G100" s="291"/>
      <c r="H100" s="291"/>
      <c r="I100" s="291"/>
      <c r="J100" s="291"/>
      <c r="K100" s="291"/>
    </row>
    <row r="101" s="1" customFormat="1" ht="7.5" customHeight="1">
      <c r="B101" s="292"/>
      <c r="C101" s="293"/>
      <c r="D101" s="293"/>
      <c r="E101" s="293"/>
      <c r="F101" s="293"/>
      <c r="G101" s="293"/>
      <c r="H101" s="293"/>
      <c r="I101" s="293"/>
      <c r="J101" s="293"/>
      <c r="K101" s="294"/>
    </row>
    <row r="102" s="1" customFormat="1" ht="45" customHeight="1">
      <c r="B102" s="295"/>
      <c r="C102" s="296" t="s">
        <v>924</v>
      </c>
      <c r="D102" s="296"/>
      <c r="E102" s="296"/>
      <c r="F102" s="296"/>
      <c r="G102" s="296"/>
      <c r="H102" s="296"/>
      <c r="I102" s="296"/>
      <c r="J102" s="296"/>
      <c r="K102" s="297"/>
    </row>
    <row r="103" s="1" customFormat="1" ht="17.25" customHeight="1">
      <c r="B103" s="295"/>
      <c r="C103" s="298" t="s">
        <v>879</v>
      </c>
      <c r="D103" s="298"/>
      <c r="E103" s="298"/>
      <c r="F103" s="298" t="s">
        <v>880</v>
      </c>
      <c r="G103" s="299"/>
      <c r="H103" s="298" t="s">
        <v>52</v>
      </c>
      <c r="I103" s="298" t="s">
        <v>55</v>
      </c>
      <c r="J103" s="298" t="s">
        <v>881</v>
      </c>
      <c r="K103" s="297"/>
    </row>
    <row r="104" s="1" customFormat="1" ht="17.25" customHeight="1">
      <c r="B104" s="295"/>
      <c r="C104" s="300" t="s">
        <v>882</v>
      </c>
      <c r="D104" s="300"/>
      <c r="E104" s="300"/>
      <c r="F104" s="301" t="s">
        <v>883</v>
      </c>
      <c r="G104" s="302"/>
      <c r="H104" s="300"/>
      <c r="I104" s="300"/>
      <c r="J104" s="300" t="s">
        <v>884</v>
      </c>
      <c r="K104" s="297"/>
    </row>
    <row r="105" s="1" customFormat="1" ht="5.25" customHeight="1">
      <c r="B105" s="295"/>
      <c r="C105" s="298"/>
      <c r="D105" s="298"/>
      <c r="E105" s="298"/>
      <c r="F105" s="298"/>
      <c r="G105" s="316"/>
      <c r="H105" s="298"/>
      <c r="I105" s="298"/>
      <c r="J105" s="298"/>
      <c r="K105" s="297"/>
    </row>
    <row r="106" s="1" customFormat="1" ht="15" customHeight="1">
      <c r="B106" s="295"/>
      <c r="C106" s="283" t="s">
        <v>51</v>
      </c>
      <c r="D106" s="305"/>
      <c r="E106" s="305"/>
      <c r="F106" s="306" t="s">
        <v>885</v>
      </c>
      <c r="G106" s="283"/>
      <c r="H106" s="283" t="s">
        <v>925</v>
      </c>
      <c r="I106" s="283" t="s">
        <v>887</v>
      </c>
      <c r="J106" s="283">
        <v>20</v>
      </c>
      <c r="K106" s="297"/>
    </row>
    <row r="107" s="1" customFormat="1" ht="15" customHeight="1">
      <c r="B107" s="295"/>
      <c r="C107" s="283" t="s">
        <v>888</v>
      </c>
      <c r="D107" s="283"/>
      <c r="E107" s="283"/>
      <c r="F107" s="306" t="s">
        <v>885</v>
      </c>
      <c r="G107" s="283"/>
      <c r="H107" s="283" t="s">
        <v>925</v>
      </c>
      <c r="I107" s="283" t="s">
        <v>887</v>
      </c>
      <c r="J107" s="283">
        <v>120</v>
      </c>
      <c r="K107" s="297"/>
    </row>
    <row r="108" s="1" customFormat="1" ht="15" customHeight="1">
      <c r="B108" s="308"/>
      <c r="C108" s="283" t="s">
        <v>890</v>
      </c>
      <c r="D108" s="283"/>
      <c r="E108" s="283"/>
      <c r="F108" s="306" t="s">
        <v>891</v>
      </c>
      <c r="G108" s="283"/>
      <c r="H108" s="283" t="s">
        <v>925</v>
      </c>
      <c r="I108" s="283" t="s">
        <v>887</v>
      </c>
      <c r="J108" s="283">
        <v>50</v>
      </c>
      <c r="K108" s="297"/>
    </row>
    <row r="109" s="1" customFormat="1" ht="15" customHeight="1">
      <c r="B109" s="308"/>
      <c r="C109" s="283" t="s">
        <v>893</v>
      </c>
      <c r="D109" s="283"/>
      <c r="E109" s="283"/>
      <c r="F109" s="306" t="s">
        <v>885</v>
      </c>
      <c r="G109" s="283"/>
      <c r="H109" s="283" t="s">
        <v>925</v>
      </c>
      <c r="I109" s="283" t="s">
        <v>895</v>
      </c>
      <c r="J109" s="283"/>
      <c r="K109" s="297"/>
    </row>
    <row r="110" s="1" customFormat="1" ht="15" customHeight="1">
      <c r="B110" s="308"/>
      <c r="C110" s="283" t="s">
        <v>904</v>
      </c>
      <c r="D110" s="283"/>
      <c r="E110" s="283"/>
      <c r="F110" s="306" t="s">
        <v>891</v>
      </c>
      <c r="G110" s="283"/>
      <c r="H110" s="283" t="s">
        <v>925</v>
      </c>
      <c r="I110" s="283" t="s">
        <v>887</v>
      </c>
      <c r="J110" s="283">
        <v>50</v>
      </c>
      <c r="K110" s="297"/>
    </row>
    <row r="111" s="1" customFormat="1" ht="15" customHeight="1">
      <c r="B111" s="308"/>
      <c r="C111" s="283" t="s">
        <v>912</v>
      </c>
      <c r="D111" s="283"/>
      <c r="E111" s="283"/>
      <c r="F111" s="306" t="s">
        <v>891</v>
      </c>
      <c r="G111" s="283"/>
      <c r="H111" s="283" t="s">
        <v>925</v>
      </c>
      <c r="I111" s="283" t="s">
        <v>887</v>
      </c>
      <c r="J111" s="283">
        <v>50</v>
      </c>
      <c r="K111" s="297"/>
    </row>
    <row r="112" s="1" customFormat="1" ht="15" customHeight="1">
      <c r="B112" s="308"/>
      <c r="C112" s="283" t="s">
        <v>910</v>
      </c>
      <c r="D112" s="283"/>
      <c r="E112" s="283"/>
      <c r="F112" s="306" t="s">
        <v>891</v>
      </c>
      <c r="G112" s="283"/>
      <c r="H112" s="283" t="s">
        <v>925</v>
      </c>
      <c r="I112" s="283" t="s">
        <v>887</v>
      </c>
      <c r="J112" s="283">
        <v>50</v>
      </c>
      <c r="K112" s="297"/>
    </row>
    <row r="113" s="1" customFormat="1" ht="15" customHeight="1">
      <c r="B113" s="308"/>
      <c r="C113" s="283" t="s">
        <v>51</v>
      </c>
      <c r="D113" s="283"/>
      <c r="E113" s="283"/>
      <c r="F113" s="306" t="s">
        <v>885</v>
      </c>
      <c r="G113" s="283"/>
      <c r="H113" s="283" t="s">
        <v>926</v>
      </c>
      <c r="I113" s="283" t="s">
        <v>887</v>
      </c>
      <c r="J113" s="283">
        <v>20</v>
      </c>
      <c r="K113" s="297"/>
    </row>
    <row r="114" s="1" customFormat="1" ht="15" customHeight="1">
      <c r="B114" s="308"/>
      <c r="C114" s="283" t="s">
        <v>927</v>
      </c>
      <c r="D114" s="283"/>
      <c r="E114" s="283"/>
      <c r="F114" s="306" t="s">
        <v>885</v>
      </c>
      <c r="G114" s="283"/>
      <c r="H114" s="283" t="s">
        <v>928</v>
      </c>
      <c r="I114" s="283" t="s">
        <v>887</v>
      </c>
      <c r="J114" s="283">
        <v>120</v>
      </c>
      <c r="K114" s="297"/>
    </row>
    <row r="115" s="1" customFormat="1" ht="15" customHeight="1">
      <c r="B115" s="308"/>
      <c r="C115" s="283" t="s">
        <v>36</v>
      </c>
      <c r="D115" s="283"/>
      <c r="E115" s="283"/>
      <c r="F115" s="306" t="s">
        <v>885</v>
      </c>
      <c r="G115" s="283"/>
      <c r="H115" s="283" t="s">
        <v>929</v>
      </c>
      <c r="I115" s="283" t="s">
        <v>920</v>
      </c>
      <c r="J115" s="283"/>
      <c r="K115" s="297"/>
    </row>
    <row r="116" s="1" customFormat="1" ht="15" customHeight="1">
      <c r="B116" s="308"/>
      <c r="C116" s="283" t="s">
        <v>46</v>
      </c>
      <c r="D116" s="283"/>
      <c r="E116" s="283"/>
      <c r="F116" s="306" t="s">
        <v>885</v>
      </c>
      <c r="G116" s="283"/>
      <c r="H116" s="283" t="s">
        <v>930</v>
      </c>
      <c r="I116" s="283" t="s">
        <v>920</v>
      </c>
      <c r="J116" s="283"/>
      <c r="K116" s="297"/>
    </row>
    <row r="117" s="1" customFormat="1" ht="15" customHeight="1">
      <c r="B117" s="308"/>
      <c r="C117" s="283" t="s">
        <v>55</v>
      </c>
      <c r="D117" s="283"/>
      <c r="E117" s="283"/>
      <c r="F117" s="306" t="s">
        <v>885</v>
      </c>
      <c r="G117" s="283"/>
      <c r="H117" s="283" t="s">
        <v>931</v>
      </c>
      <c r="I117" s="283" t="s">
        <v>932</v>
      </c>
      <c r="J117" s="283"/>
      <c r="K117" s="297"/>
    </row>
    <row r="118" s="1" customFormat="1" ht="15" customHeight="1">
      <c r="B118" s="311"/>
      <c r="C118" s="317"/>
      <c r="D118" s="317"/>
      <c r="E118" s="317"/>
      <c r="F118" s="317"/>
      <c r="G118" s="317"/>
      <c r="H118" s="317"/>
      <c r="I118" s="317"/>
      <c r="J118" s="317"/>
      <c r="K118" s="313"/>
    </row>
    <row r="119" s="1" customFormat="1" ht="18.75" customHeight="1">
      <c r="B119" s="318"/>
      <c r="C119" s="319"/>
      <c r="D119" s="319"/>
      <c r="E119" s="319"/>
      <c r="F119" s="320"/>
      <c r="G119" s="319"/>
      <c r="H119" s="319"/>
      <c r="I119" s="319"/>
      <c r="J119" s="319"/>
      <c r="K119" s="318"/>
    </row>
    <row r="120" s="1" customFormat="1" ht="18.75" customHeight="1">
      <c r="B120" s="291"/>
      <c r="C120" s="291"/>
      <c r="D120" s="291"/>
      <c r="E120" s="291"/>
      <c r="F120" s="291"/>
      <c r="G120" s="291"/>
      <c r="H120" s="291"/>
      <c r="I120" s="291"/>
      <c r="J120" s="291"/>
      <c r="K120" s="291"/>
    </row>
    <row r="121" s="1" customFormat="1" ht="7.5" customHeight="1">
      <c r="B121" s="321"/>
      <c r="C121" s="322"/>
      <c r="D121" s="322"/>
      <c r="E121" s="322"/>
      <c r="F121" s="322"/>
      <c r="G121" s="322"/>
      <c r="H121" s="322"/>
      <c r="I121" s="322"/>
      <c r="J121" s="322"/>
      <c r="K121" s="323"/>
    </row>
    <row r="122" s="1" customFormat="1" ht="45" customHeight="1">
      <c r="B122" s="324"/>
      <c r="C122" s="274" t="s">
        <v>933</v>
      </c>
      <c r="D122" s="274"/>
      <c r="E122" s="274"/>
      <c r="F122" s="274"/>
      <c r="G122" s="274"/>
      <c r="H122" s="274"/>
      <c r="I122" s="274"/>
      <c r="J122" s="274"/>
      <c r="K122" s="325"/>
    </row>
    <row r="123" s="1" customFormat="1" ht="17.25" customHeight="1">
      <c r="B123" s="326"/>
      <c r="C123" s="298" t="s">
        <v>879</v>
      </c>
      <c r="D123" s="298"/>
      <c r="E123" s="298"/>
      <c r="F123" s="298" t="s">
        <v>880</v>
      </c>
      <c r="G123" s="299"/>
      <c r="H123" s="298" t="s">
        <v>52</v>
      </c>
      <c r="I123" s="298" t="s">
        <v>55</v>
      </c>
      <c r="J123" s="298" t="s">
        <v>881</v>
      </c>
      <c r="K123" s="327"/>
    </row>
    <row r="124" s="1" customFormat="1" ht="17.25" customHeight="1">
      <c r="B124" s="326"/>
      <c r="C124" s="300" t="s">
        <v>882</v>
      </c>
      <c r="D124" s="300"/>
      <c r="E124" s="300"/>
      <c r="F124" s="301" t="s">
        <v>883</v>
      </c>
      <c r="G124" s="302"/>
      <c r="H124" s="300"/>
      <c r="I124" s="300"/>
      <c r="J124" s="300" t="s">
        <v>884</v>
      </c>
      <c r="K124" s="327"/>
    </row>
    <row r="125" s="1" customFormat="1" ht="5.25" customHeight="1">
      <c r="B125" s="328"/>
      <c r="C125" s="303"/>
      <c r="D125" s="303"/>
      <c r="E125" s="303"/>
      <c r="F125" s="303"/>
      <c r="G125" s="329"/>
      <c r="H125" s="303"/>
      <c r="I125" s="303"/>
      <c r="J125" s="303"/>
      <c r="K125" s="330"/>
    </row>
    <row r="126" s="1" customFormat="1" ht="15" customHeight="1">
      <c r="B126" s="328"/>
      <c r="C126" s="283" t="s">
        <v>888</v>
      </c>
      <c r="D126" s="305"/>
      <c r="E126" s="305"/>
      <c r="F126" s="306" t="s">
        <v>885</v>
      </c>
      <c r="G126" s="283"/>
      <c r="H126" s="283" t="s">
        <v>925</v>
      </c>
      <c r="I126" s="283" t="s">
        <v>887</v>
      </c>
      <c r="J126" s="283">
        <v>120</v>
      </c>
      <c r="K126" s="331"/>
    </row>
    <row r="127" s="1" customFormat="1" ht="15" customHeight="1">
      <c r="B127" s="328"/>
      <c r="C127" s="283" t="s">
        <v>934</v>
      </c>
      <c r="D127" s="283"/>
      <c r="E127" s="283"/>
      <c r="F127" s="306" t="s">
        <v>885</v>
      </c>
      <c r="G127" s="283"/>
      <c r="H127" s="283" t="s">
        <v>935</v>
      </c>
      <c r="I127" s="283" t="s">
        <v>887</v>
      </c>
      <c r="J127" s="283" t="s">
        <v>936</v>
      </c>
      <c r="K127" s="331"/>
    </row>
    <row r="128" s="1" customFormat="1" ht="15" customHeight="1">
      <c r="B128" s="328"/>
      <c r="C128" s="283" t="s">
        <v>833</v>
      </c>
      <c r="D128" s="283"/>
      <c r="E128" s="283"/>
      <c r="F128" s="306" t="s">
        <v>885</v>
      </c>
      <c r="G128" s="283"/>
      <c r="H128" s="283" t="s">
        <v>937</v>
      </c>
      <c r="I128" s="283" t="s">
        <v>887</v>
      </c>
      <c r="J128" s="283" t="s">
        <v>936</v>
      </c>
      <c r="K128" s="331"/>
    </row>
    <row r="129" s="1" customFormat="1" ht="15" customHeight="1">
      <c r="B129" s="328"/>
      <c r="C129" s="283" t="s">
        <v>896</v>
      </c>
      <c r="D129" s="283"/>
      <c r="E129" s="283"/>
      <c r="F129" s="306" t="s">
        <v>891</v>
      </c>
      <c r="G129" s="283"/>
      <c r="H129" s="283" t="s">
        <v>897</v>
      </c>
      <c r="I129" s="283" t="s">
        <v>887</v>
      </c>
      <c r="J129" s="283">
        <v>15</v>
      </c>
      <c r="K129" s="331"/>
    </row>
    <row r="130" s="1" customFormat="1" ht="15" customHeight="1">
      <c r="B130" s="328"/>
      <c r="C130" s="309" t="s">
        <v>898</v>
      </c>
      <c r="D130" s="309"/>
      <c r="E130" s="309"/>
      <c r="F130" s="310" t="s">
        <v>891</v>
      </c>
      <c r="G130" s="309"/>
      <c r="H130" s="309" t="s">
        <v>899</v>
      </c>
      <c r="I130" s="309" t="s">
        <v>887</v>
      </c>
      <c r="J130" s="309">
        <v>15</v>
      </c>
      <c r="K130" s="331"/>
    </row>
    <row r="131" s="1" customFormat="1" ht="15" customHeight="1">
      <c r="B131" s="328"/>
      <c r="C131" s="309" t="s">
        <v>900</v>
      </c>
      <c r="D131" s="309"/>
      <c r="E131" s="309"/>
      <c r="F131" s="310" t="s">
        <v>891</v>
      </c>
      <c r="G131" s="309"/>
      <c r="H131" s="309" t="s">
        <v>901</v>
      </c>
      <c r="I131" s="309" t="s">
        <v>887</v>
      </c>
      <c r="J131" s="309">
        <v>20</v>
      </c>
      <c r="K131" s="331"/>
    </row>
    <row r="132" s="1" customFormat="1" ht="15" customHeight="1">
      <c r="B132" s="328"/>
      <c r="C132" s="309" t="s">
        <v>902</v>
      </c>
      <c r="D132" s="309"/>
      <c r="E132" s="309"/>
      <c r="F132" s="310" t="s">
        <v>891</v>
      </c>
      <c r="G132" s="309"/>
      <c r="H132" s="309" t="s">
        <v>903</v>
      </c>
      <c r="I132" s="309" t="s">
        <v>887</v>
      </c>
      <c r="J132" s="309">
        <v>20</v>
      </c>
      <c r="K132" s="331"/>
    </row>
    <row r="133" s="1" customFormat="1" ht="15" customHeight="1">
      <c r="B133" s="328"/>
      <c r="C133" s="283" t="s">
        <v>890</v>
      </c>
      <c r="D133" s="283"/>
      <c r="E133" s="283"/>
      <c r="F133" s="306" t="s">
        <v>891</v>
      </c>
      <c r="G133" s="283"/>
      <c r="H133" s="283" t="s">
        <v>925</v>
      </c>
      <c r="I133" s="283" t="s">
        <v>887</v>
      </c>
      <c r="J133" s="283">
        <v>50</v>
      </c>
      <c r="K133" s="331"/>
    </row>
    <row r="134" s="1" customFormat="1" ht="15" customHeight="1">
      <c r="B134" s="328"/>
      <c r="C134" s="283" t="s">
        <v>904</v>
      </c>
      <c r="D134" s="283"/>
      <c r="E134" s="283"/>
      <c r="F134" s="306" t="s">
        <v>891</v>
      </c>
      <c r="G134" s="283"/>
      <c r="H134" s="283" t="s">
        <v>925</v>
      </c>
      <c r="I134" s="283" t="s">
        <v>887</v>
      </c>
      <c r="J134" s="283">
        <v>50</v>
      </c>
      <c r="K134" s="331"/>
    </row>
    <row r="135" s="1" customFormat="1" ht="15" customHeight="1">
      <c r="B135" s="328"/>
      <c r="C135" s="283" t="s">
        <v>910</v>
      </c>
      <c r="D135" s="283"/>
      <c r="E135" s="283"/>
      <c r="F135" s="306" t="s">
        <v>891</v>
      </c>
      <c r="G135" s="283"/>
      <c r="H135" s="283" t="s">
        <v>925</v>
      </c>
      <c r="I135" s="283" t="s">
        <v>887</v>
      </c>
      <c r="J135" s="283">
        <v>50</v>
      </c>
      <c r="K135" s="331"/>
    </row>
    <row r="136" s="1" customFormat="1" ht="15" customHeight="1">
      <c r="B136" s="328"/>
      <c r="C136" s="283" t="s">
        <v>912</v>
      </c>
      <c r="D136" s="283"/>
      <c r="E136" s="283"/>
      <c r="F136" s="306" t="s">
        <v>891</v>
      </c>
      <c r="G136" s="283"/>
      <c r="H136" s="283" t="s">
        <v>925</v>
      </c>
      <c r="I136" s="283" t="s">
        <v>887</v>
      </c>
      <c r="J136" s="283">
        <v>50</v>
      </c>
      <c r="K136" s="331"/>
    </row>
    <row r="137" s="1" customFormat="1" ht="15" customHeight="1">
      <c r="B137" s="328"/>
      <c r="C137" s="283" t="s">
        <v>913</v>
      </c>
      <c r="D137" s="283"/>
      <c r="E137" s="283"/>
      <c r="F137" s="306" t="s">
        <v>891</v>
      </c>
      <c r="G137" s="283"/>
      <c r="H137" s="283" t="s">
        <v>938</v>
      </c>
      <c r="I137" s="283" t="s">
        <v>887</v>
      </c>
      <c r="J137" s="283">
        <v>255</v>
      </c>
      <c r="K137" s="331"/>
    </row>
    <row r="138" s="1" customFormat="1" ht="15" customHeight="1">
      <c r="B138" s="328"/>
      <c r="C138" s="283" t="s">
        <v>915</v>
      </c>
      <c r="D138" s="283"/>
      <c r="E138" s="283"/>
      <c r="F138" s="306" t="s">
        <v>885</v>
      </c>
      <c r="G138" s="283"/>
      <c r="H138" s="283" t="s">
        <v>939</v>
      </c>
      <c r="I138" s="283" t="s">
        <v>917</v>
      </c>
      <c r="J138" s="283"/>
      <c r="K138" s="331"/>
    </row>
    <row r="139" s="1" customFormat="1" ht="15" customHeight="1">
      <c r="B139" s="328"/>
      <c r="C139" s="283" t="s">
        <v>918</v>
      </c>
      <c r="D139" s="283"/>
      <c r="E139" s="283"/>
      <c r="F139" s="306" t="s">
        <v>885</v>
      </c>
      <c r="G139" s="283"/>
      <c r="H139" s="283" t="s">
        <v>940</v>
      </c>
      <c r="I139" s="283" t="s">
        <v>920</v>
      </c>
      <c r="J139" s="283"/>
      <c r="K139" s="331"/>
    </row>
    <row r="140" s="1" customFormat="1" ht="15" customHeight="1">
      <c r="B140" s="328"/>
      <c r="C140" s="283" t="s">
        <v>921</v>
      </c>
      <c r="D140" s="283"/>
      <c r="E140" s="283"/>
      <c r="F140" s="306" t="s">
        <v>885</v>
      </c>
      <c r="G140" s="283"/>
      <c r="H140" s="283" t="s">
        <v>921</v>
      </c>
      <c r="I140" s="283" t="s">
        <v>920</v>
      </c>
      <c r="J140" s="283"/>
      <c r="K140" s="331"/>
    </row>
    <row r="141" s="1" customFormat="1" ht="15" customHeight="1">
      <c r="B141" s="328"/>
      <c r="C141" s="283" t="s">
        <v>36</v>
      </c>
      <c r="D141" s="283"/>
      <c r="E141" s="283"/>
      <c r="F141" s="306" t="s">
        <v>885</v>
      </c>
      <c r="G141" s="283"/>
      <c r="H141" s="283" t="s">
        <v>941</v>
      </c>
      <c r="I141" s="283" t="s">
        <v>920</v>
      </c>
      <c r="J141" s="283"/>
      <c r="K141" s="331"/>
    </row>
    <row r="142" s="1" customFormat="1" ht="15" customHeight="1">
      <c r="B142" s="328"/>
      <c r="C142" s="283" t="s">
        <v>942</v>
      </c>
      <c r="D142" s="283"/>
      <c r="E142" s="283"/>
      <c r="F142" s="306" t="s">
        <v>885</v>
      </c>
      <c r="G142" s="283"/>
      <c r="H142" s="283" t="s">
        <v>943</v>
      </c>
      <c r="I142" s="283" t="s">
        <v>920</v>
      </c>
      <c r="J142" s="283"/>
      <c r="K142" s="331"/>
    </row>
    <row r="143" s="1" customFormat="1" ht="15" customHeight="1">
      <c r="B143" s="332"/>
      <c r="C143" s="333"/>
      <c r="D143" s="333"/>
      <c r="E143" s="333"/>
      <c r="F143" s="333"/>
      <c r="G143" s="333"/>
      <c r="H143" s="333"/>
      <c r="I143" s="333"/>
      <c r="J143" s="333"/>
      <c r="K143" s="334"/>
    </row>
    <row r="144" s="1" customFormat="1" ht="18.75" customHeight="1">
      <c r="B144" s="319"/>
      <c r="C144" s="319"/>
      <c r="D144" s="319"/>
      <c r="E144" s="319"/>
      <c r="F144" s="320"/>
      <c r="G144" s="319"/>
      <c r="H144" s="319"/>
      <c r="I144" s="319"/>
      <c r="J144" s="319"/>
      <c r="K144" s="319"/>
    </row>
    <row r="145" s="1" customFormat="1" ht="18.75" customHeight="1">
      <c r="B145" s="291"/>
      <c r="C145" s="291"/>
      <c r="D145" s="291"/>
      <c r="E145" s="291"/>
      <c r="F145" s="291"/>
      <c r="G145" s="291"/>
      <c r="H145" s="291"/>
      <c r="I145" s="291"/>
      <c r="J145" s="291"/>
      <c r="K145" s="291"/>
    </row>
    <row r="146" s="1" customFormat="1" ht="7.5" customHeight="1">
      <c r="B146" s="292"/>
      <c r="C146" s="293"/>
      <c r="D146" s="293"/>
      <c r="E146" s="293"/>
      <c r="F146" s="293"/>
      <c r="G146" s="293"/>
      <c r="H146" s="293"/>
      <c r="I146" s="293"/>
      <c r="J146" s="293"/>
      <c r="K146" s="294"/>
    </row>
    <row r="147" s="1" customFormat="1" ht="45" customHeight="1">
      <c r="B147" s="295"/>
      <c r="C147" s="296" t="s">
        <v>944</v>
      </c>
      <c r="D147" s="296"/>
      <c r="E147" s="296"/>
      <c r="F147" s="296"/>
      <c r="G147" s="296"/>
      <c r="H147" s="296"/>
      <c r="I147" s="296"/>
      <c r="J147" s="296"/>
      <c r="K147" s="297"/>
    </row>
    <row r="148" s="1" customFormat="1" ht="17.25" customHeight="1">
      <c r="B148" s="295"/>
      <c r="C148" s="298" t="s">
        <v>879</v>
      </c>
      <c r="D148" s="298"/>
      <c r="E148" s="298"/>
      <c r="F148" s="298" t="s">
        <v>880</v>
      </c>
      <c r="G148" s="299"/>
      <c r="H148" s="298" t="s">
        <v>52</v>
      </c>
      <c r="I148" s="298" t="s">
        <v>55</v>
      </c>
      <c r="J148" s="298" t="s">
        <v>881</v>
      </c>
      <c r="K148" s="297"/>
    </row>
    <row r="149" s="1" customFormat="1" ht="17.25" customHeight="1">
      <c r="B149" s="295"/>
      <c r="C149" s="300" t="s">
        <v>882</v>
      </c>
      <c r="D149" s="300"/>
      <c r="E149" s="300"/>
      <c r="F149" s="301" t="s">
        <v>883</v>
      </c>
      <c r="G149" s="302"/>
      <c r="H149" s="300"/>
      <c r="I149" s="300"/>
      <c r="J149" s="300" t="s">
        <v>884</v>
      </c>
      <c r="K149" s="297"/>
    </row>
    <row r="150" s="1" customFormat="1" ht="5.25" customHeight="1">
      <c r="B150" s="308"/>
      <c r="C150" s="303"/>
      <c r="D150" s="303"/>
      <c r="E150" s="303"/>
      <c r="F150" s="303"/>
      <c r="G150" s="304"/>
      <c r="H150" s="303"/>
      <c r="I150" s="303"/>
      <c r="J150" s="303"/>
      <c r="K150" s="331"/>
    </row>
    <row r="151" s="1" customFormat="1" ht="15" customHeight="1">
      <c r="B151" s="308"/>
      <c r="C151" s="335" t="s">
        <v>888</v>
      </c>
      <c r="D151" s="283"/>
      <c r="E151" s="283"/>
      <c r="F151" s="336" t="s">
        <v>885</v>
      </c>
      <c r="G151" s="283"/>
      <c r="H151" s="335" t="s">
        <v>925</v>
      </c>
      <c r="I151" s="335" t="s">
        <v>887</v>
      </c>
      <c r="J151" s="335">
        <v>120</v>
      </c>
      <c r="K151" s="331"/>
    </row>
    <row r="152" s="1" customFormat="1" ht="15" customHeight="1">
      <c r="B152" s="308"/>
      <c r="C152" s="335" t="s">
        <v>934</v>
      </c>
      <c r="D152" s="283"/>
      <c r="E152" s="283"/>
      <c r="F152" s="336" t="s">
        <v>885</v>
      </c>
      <c r="G152" s="283"/>
      <c r="H152" s="335" t="s">
        <v>945</v>
      </c>
      <c r="I152" s="335" t="s">
        <v>887</v>
      </c>
      <c r="J152" s="335" t="s">
        <v>936</v>
      </c>
      <c r="K152" s="331"/>
    </row>
    <row r="153" s="1" customFormat="1" ht="15" customHeight="1">
      <c r="B153" s="308"/>
      <c r="C153" s="335" t="s">
        <v>833</v>
      </c>
      <c r="D153" s="283"/>
      <c r="E153" s="283"/>
      <c r="F153" s="336" t="s">
        <v>885</v>
      </c>
      <c r="G153" s="283"/>
      <c r="H153" s="335" t="s">
        <v>946</v>
      </c>
      <c r="I153" s="335" t="s">
        <v>887</v>
      </c>
      <c r="J153" s="335" t="s">
        <v>936</v>
      </c>
      <c r="K153" s="331"/>
    </row>
    <row r="154" s="1" customFormat="1" ht="15" customHeight="1">
      <c r="B154" s="308"/>
      <c r="C154" s="335" t="s">
        <v>890</v>
      </c>
      <c r="D154" s="283"/>
      <c r="E154" s="283"/>
      <c r="F154" s="336" t="s">
        <v>891</v>
      </c>
      <c r="G154" s="283"/>
      <c r="H154" s="335" t="s">
        <v>925</v>
      </c>
      <c r="I154" s="335" t="s">
        <v>887</v>
      </c>
      <c r="J154" s="335">
        <v>50</v>
      </c>
      <c r="K154" s="331"/>
    </row>
    <row r="155" s="1" customFormat="1" ht="15" customHeight="1">
      <c r="B155" s="308"/>
      <c r="C155" s="335" t="s">
        <v>893</v>
      </c>
      <c r="D155" s="283"/>
      <c r="E155" s="283"/>
      <c r="F155" s="336" t="s">
        <v>885</v>
      </c>
      <c r="G155" s="283"/>
      <c r="H155" s="335" t="s">
        <v>925</v>
      </c>
      <c r="I155" s="335" t="s">
        <v>895</v>
      </c>
      <c r="J155" s="335"/>
      <c r="K155" s="331"/>
    </row>
    <row r="156" s="1" customFormat="1" ht="15" customHeight="1">
      <c r="B156" s="308"/>
      <c r="C156" s="335" t="s">
        <v>904</v>
      </c>
      <c r="D156" s="283"/>
      <c r="E156" s="283"/>
      <c r="F156" s="336" t="s">
        <v>891</v>
      </c>
      <c r="G156" s="283"/>
      <c r="H156" s="335" t="s">
        <v>925</v>
      </c>
      <c r="I156" s="335" t="s">
        <v>887</v>
      </c>
      <c r="J156" s="335">
        <v>50</v>
      </c>
      <c r="K156" s="331"/>
    </row>
    <row r="157" s="1" customFormat="1" ht="15" customHeight="1">
      <c r="B157" s="308"/>
      <c r="C157" s="335" t="s">
        <v>912</v>
      </c>
      <c r="D157" s="283"/>
      <c r="E157" s="283"/>
      <c r="F157" s="336" t="s">
        <v>891</v>
      </c>
      <c r="G157" s="283"/>
      <c r="H157" s="335" t="s">
        <v>925</v>
      </c>
      <c r="I157" s="335" t="s">
        <v>887</v>
      </c>
      <c r="J157" s="335">
        <v>50</v>
      </c>
      <c r="K157" s="331"/>
    </row>
    <row r="158" s="1" customFormat="1" ht="15" customHeight="1">
      <c r="B158" s="308"/>
      <c r="C158" s="335" t="s">
        <v>910</v>
      </c>
      <c r="D158" s="283"/>
      <c r="E158" s="283"/>
      <c r="F158" s="336" t="s">
        <v>891</v>
      </c>
      <c r="G158" s="283"/>
      <c r="H158" s="335" t="s">
        <v>925</v>
      </c>
      <c r="I158" s="335" t="s">
        <v>887</v>
      </c>
      <c r="J158" s="335">
        <v>50</v>
      </c>
      <c r="K158" s="331"/>
    </row>
    <row r="159" s="1" customFormat="1" ht="15" customHeight="1">
      <c r="B159" s="308"/>
      <c r="C159" s="335" t="s">
        <v>97</v>
      </c>
      <c r="D159" s="283"/>
      <c r="E159" s="283"/>
      <c r="F159" s="336" t="s">
        <v>885</v>
      </c>
      <c r="G159" s="283"/>
      <c r="H159" s="335" t="s">
        <v>947</v>
      </c>
      <c r="I159" s="335" t="s">
        <v>887</v>
      </c>
      <c r="J159" s="335" t="s">
        <v>948</v>
      </c>
      <c r="K159" s="331"/>
    </row>
    <row r="160" s="1" customFormat="1" ht="15" customHeight="1">
      <c r="B160" s="308"/>
      <c r="C160" s="335" t="s">
        <v>949</v>
      </c>
      <c r="D160" s="283"/>
      <c r="E160" s="283"/>
      <c r="F160" s="336" t="s">
        <v>885</v>
      </c>
      <c r="G160" s="283"/>
      <c r="H160" s="335" t="s">
        <v>950</v>
      </c>
      <c r="I160" s="335" t="s">
        <v>920</v>
      </c>
      <c r="J160" s="335"/>
      <c r="K160" s="331"/>
    </row>
    <row r="161" s="1" customFormat="1" ht="15" customHeight="1">
      <c r="B161" s="337"/>
      <c r="C161" s="317"/>
      <c r="D161" s="317"/>
      <c r="E161" s="317"/>
      <c r="F161" s="317"/>
      <c r="G161" s="317"/>
      <c r="H161" s="317"/>
      <c r="I161" s="317"/>
      <c r="J161" s="317"/>
      <c r="K161" s="338"/>
    </row>
    <row r="162" s="1" customFormat="1" ht="18.75" customHeight="1">
      <c r="B162" s="319"/>
      <c r="C162" s="329"/>
      <c r="D162" s="329"/>
      <c r="E162" s="329"/>
      <c r="F162" s="339"/>
      <c r="G162" s="329"/>
      <c r="H162" s="329"/>
      <c r="I162" s="329"/>
      <c r="J162" s="329"/>
      <c r="K162" s="319"/>
    </row>
    <row r="163" s="1" customFormat="1" ht="18.75" customHeight="1">
      <c r="B163" s="291"/>
      <c r="C163" s="291"/>
      <c r="D163" s="291"/>
      <c r="E163" s="291"/>
      <c r="F163" s="291"/>
      <c r="G163" s="291"/>
      <c r="H163" s="291"/>
      <c r="I163" s="291"/>
      <c r="J163" s="291"/>
      <c r="K163" s="291"/>
    </row>
    <row r="164" s="1" customFormat="1" ht="7.5" customHeight="1">
      <c r="B164" s="270"/>
      <c r="C164" s="271"/>
      <c r="D164" s="271"/>
      <c r="E164" s="271"/>
      <c r="F164" s="271"/>
      <c r="G164" s="271"/>
      <c r="H164" s="271"/>
      <c r="I164" s="271"/>
      <c r="J164" s="271"/>
      <c r="K164" s="272"/>
    </row>
    <row r="165" s="1" customFormat="1" ht="45" customHeight="1">
      <c r="B165" s="273"/>
      <c r="C165" s="274" t="s">
        <v>951</v>
      </c>
      <c r="D165" s="274"/>
      <c r="E165" s="274"/>
      <c r="F165" s="274"/>
      <c r="G165" s="274"/>
      <c r="H165" s="274"/>
      <c r="I165" s="274"/>
      <c r="J165" s="274"/>
      <c r="K165" s="275"/>
    </row>
    <row r="166" s="1" customFormat="1" ht="17.25" customHeight="1">
      <c r="B166" s="273"/>
      <c r="C166" s="298" t="s">
        <v>879</v>
      </c>
      <c r="D166" s="298"/>
      <c r="E166" s="298"/>
      <c r="F166" s="298" t="s">
        <v>880</v>
      </c>
      <c r="G166" s="340"/>
      <c r="H166" s="341" t="s">
        <v>52</v>
      </c>
      <c r="I166" s="341" t="s">
        <v>55</v>
      </c>
      <c r="J166" s="298" t="s">
        <v>881</v>
      </c>
      <c r="K166" s="275"/>
    </row>
    <row r="167" s="1" customFormat="1" ht="17.25" customHeight="1">
      <c r="B167" s="276"/>
      <c r="C167" s="300" t="s">
        <v>882</v>
      </c>
      <c r="D167" s="300"/>
      <c r="E167" s="300"/>
      <c r="F167" s="301" t="s">
        <v>883</v>
      </c>
      <c r="G167" s="342"/>
      <c r="H167" s="343"/>
      <c r="I167" s="343"/>
      <c r="J167" s="300" t="s">
        <v>884</v>
      </c>
      <c r="K167" s="278"/>
    </row>
    <row r="168" s="1" customFormat="1" ht="5.25" customHeight="1">
      <c r="B168" s="308"/>
      <c r="C168" s="303"/>
      <c r="D168" s="303"/>
      <c r="E168" s="303"/>
      <c r="F168" s="303"/>
      <c r="G168" s="304"/>
      <c r="H168" s="303"/>
      <c r="I168" s="303"/>
      <c r="J168" s="303"/>
      <c r="K168" s="331"/>
    </row>
    <row r="169" s="1" customFormat="1" ht="15" customHeight="1">
      <c r="B169" s="308"/>
      <c r="C169" s="283" t="s">
        <v>888</v>
      </c>
      <c r="D169" s="283"/>
      <c r="E169" s="283"/>
      <c r="F169" s="306" t="s">
        <v>885</v>
      </c>
      <c r="G169" s="283"/>
      <c r="H169" s="283" t="s">
        <v>925</v>
      </c>
      <c r="I169" s="283" t="s">
        <v>887</v>
      </c>
      <c r="J169" s="283">
        <v>120</v>
      </c>
      <c r="K169" s="331"/>
    </row>
    <row r="170" s="1" customFormat="1" ht="15" customHeight="1">
      <c r="B170" s="308"/>
      <c r="C170" s="283" t="s">
        <v>934</v>
      </c>
      <c r="D170" s="283"/>
      <c r="E170" s="283"/>
      <c r="F170" s="306" t="s">
        <v>885</v>
      </c>
      <c r="G170" s="283"/>
      <c r="H170" s="283" t="s">
        <v>935</v>
      </c>
      <c r="I170" s="283" t="s">
        <v>887</v>
      </c>
      <c r="J170" s="283" t="s">
        <v>936</v>
      </c>
      <c r="K170" s="331"/>
    </row>
    <row r="171" s="1" customFormat="1" ht="15" customHeight="1">
      <c r="B171" s="308"/>
      <c r="C171" s="283" t="s">
        <v>833</v>
      </c>
      <c r="D171" s="283"/>
      <c r="E171" s="283"/>
      <c r="F171" s="306" t="s">
        <v>885</v>
      </c>
      <c r="G171" s="283"/>
      <c r="H171" s="283" t="s">
        <v>952</v>
      </c>
      <c r="I171" s="283" t="s">
        <v>887</v>
      </c>
      <c r="J171" s="283" t="s">
        <v>936</v>
      </c>
      <c r="K171" s="331"/>
    </row>
    <row r="172" s="1" customFormat="1" ht="15" customHeight="1">
      <c r="B172" s="308"/>
      <c r="C172" s="283" t="s">
        <v>890</v>
      </c>
      <c r="D172" s="283"/>
      <c r="E172" s="283"/>
      <c r="F172" s="306" t="s">
        <v>891</v>
      </c>
      <c r="G172" s="283"/>
      <c r="H172" s="283" t="s">
        <v>952</v>
      </c>
      <c r="I172" s="283" t="s">
        <v>887</v>
      </c>
      <c r="J172" s="283">
        <v>50</v>
      </c>
      <c r="K172" s="331"/>
    </row>
    <row r="173" s="1" customFormat="1" ht="15" customHeight="1">
      <c r="B173" s="308"/>
      <c r="C173" s="283" t="s">
        <v>893</v>
      </c>
      <c r="D173" s="283"/>
      <c r="E173" s="283"/>
      <c r="F173" s="306" t="s">
        <v>885</v>
      </c>
      <c r="G173" s="283"/>
      <c r="H173" s="283" t="s">
        <v>952</v>
      </c>
      <c r="I173" s="283" t="s">
        <v>895</v>
      </c>
      <c r="J173" s="283"/>
      <c r="K173" s="331"/>
    </row>
    <row r="174" s="1" customFormat="1" ht="15" customHeight="1">
      <c r="B174" s="308"/>
      <c r="C174" s="283" t="s">
        <v>904</v>
      </c>
      <c r="D174" s="283"/>
      <c r="E174" s="283"/>
      <c r="F174" s="306" t="s">
        <v>891</v>
      </c>
      <c r="G174" s="283"/>
      <c r="H174" s="283" t="s">
        <v>952</v>
      </c>
      <c r="I174" s="283" t="s">
        <v>887</v>
      </c>
      <c r="J174" s="283">
        <v>50</v>
      </c>
      <c r="K174" s="331"/>
    </row>
    <row r="175" s="1" customFormat="1" ht="15" customHeight="1">
      <c r="B175" s="308"/>
      <c r="C175" s="283" t="s">
        <v>912</v>
      </c>
      <c r="D175" s="283"/>
      <c r="E175" s="283"/>
      <c r="F175" s="306" t="s">
        <v>891</v>
      </c>
      <c r="G175" s="283"/>
      <c r="H175" s="283" t="s">
        <v>952</v>
      </c>
      <c r="I175" s="283" t="s">
        <v>887</v>
      </c>
      <c r="J175" s="283">
        <v>50</v>
      </c>
      <c r="K175" s="331"/>
    </row>
    <row r="176" s="1" customFormat="1" ht="15" customHeight="1">
      <c r="B176" s="308"/>
      <c r="C176" s="283" t="s">
        <v>910</v>
      </c>
      <c r="D176" s="283"/>
      <c r="E176" s="283"/>
      <c r="F176" s="306" t="s">
        <v>891</v>
      </c>
      <c r="G176" s="283"/>
      <c r="H176" s="283" t="s">
        <v>952</v>
      </c>
      <c r="I176" s="283" t="s">
        <v>887</v>
      </c>
      <c r="J176" s="283">
        <v>50</v>
      </c>
      <c r="K176" s="331"/>
    </row>
    <row r="177" s="1" customFormat="1" ht="15" customHeight="1">
      <c r="B177" s="308"/>
      <c r="C177" s="283" t="s">
        <v>120</v>
      </c>
      <c r="D177" s="283"/>
      <c r="E177" s="283"/>
      <c r="F177" s="306" t="s">
        <v>885</v>
      </c>
      <c r="G177" s="283"/>
      <c r="H177" s="283" t="s">
        <v>953</v>
      </c>
      <c r="I177" s="283" t="s">
        <v>954</v>
      </c>
      <c r="J177" s="283"/>
      <c r="K177" s="331"/>
    </row>
    <row r="178" s="1" customFormat="1" ht="15" customHeight="1">
      <c r="B178" s="308"/>
      <c r="C178" s="283" t="s">
        <v>55</v>
      </c>
      <c r="D178" s="283"/>
      <c r="E178" s="283"/>
      <c r="F178" s="306" t="s">
        <v>885</v>
      </c>
      <c r="G178" s="283"/>
      <c r="H178" s="283" t="s">
        <v>955</v>
      </c>
      <c r="I178" s="283" t="s">
        <v>956</v>
      </c>
      <c r="J178" s="283">
        <v>1</v>
      </c>
      <c r="K178" s="331"/>
    </row>
    <row r="179" s="1" customFormat="1" ht="15" customHeight="1">
      <c r="B179" s="308"/>
      <c r="C179" s="283" t="s">
        <v>51</v>
      </c>
      <c r="D179" s="283"/>
      <c r="E179" s="283"/>
      <c r="F179" s="306" t="s">
        <v>885</v>
      </c>
      <c r="G179" s="283"/>
      <c r="H179" s="283" t="s">
        <v>957</v>
      </c>
      <c r="I179" s="283" t="s">
        <v>887</v>
      </c>
      <c r="J179" s="283">
        <v>20</v>
      </c>
      <c r="K179" s="331"/>
    </row>
    <row r="180" s="1" customFormat="1" ht="15" customHeight="1">
      <c r="B180" s="308"/>
      <c r="C180" s="283" t="s">
        <v>52</v>
      </c>
      <c r="D180" s="283"/>
      <c r="E180" s="283"/>
      <c r="F180" s="306" t="s">
        <v>885</v>
      </c>
      <c r="G180" s="283"/>
      <c r="H180" s="283" t="s">
        <v>958</v>
      </c>
      <c r="I180" s="283" t="s">
        <v>887</v>
      </c>
      <c r="J180" s="283">
        <v>255</v>
      </c>
      <c r="K180" s="331"/>
    </row>
    <row r="181" s="1" customFormat="1" ht="15" customHeight="1">
      <c r="B181" s="308"/>
      <c r="C181" s="283" t="s">
        <v>121</v>
      </c>
      <c r="D181" s="283"/>
      <c r="E181" s="283"/>
      <c r="F181" s="306" t="s">
        <v>885</v>
      </c>
      <c r="G181" s="283"/>
      <c r="H181" s="283" t="s">
        <v>849</v>
      </c>
      <c r="I181" s="283" t="s">
        <v>887</v>
      </c>
      <c r="J181" s="283">
        <v>10</v>
      </c>
      <c r="K181" s="331"/>
    </row>
    <row r="182" s="1" customFormat="1" ht="15" customHeight="1">
      <c r="B182" s="308"/>
      <c r="C182" s="283" t="s">
        <v>122</v>
      </c>
      <c r="D182" s="283"/>
      <c r="E182" s="283"/>
      <c r="F182" s="306" t="s">
        <v>885</v>
      </c>
      <c r="G182" s="283"/>
      <c r="H182" s="283" t="s">
        <v>959</v>
      </c>
      <c r="I182" s="283" t="s">
        <v>920</v>
      </c>
      <c r="J182" s="283"/>
      <c r="K182" s="331"/>
    </row>
    <row r="183" s="1" customFormat="1" ht="15" customHeight="1">
      <c r="B183" s="308"/>
      <c r="C183" s="283" t="s">
        <v>960</v>
      </c>
      <c r="D183" s="283"/>
      <c r="E183" s="283"/>
      <c r="F183" s="306" t="s">
        <v>885</v>
      </c>
      <c r="G183" s="283"/>
      <c r="H183" s="283" t="s">
        <v>961</v>
      </c>
      <c r="I183" s="283" t="s">
        <v>920</v>
      </c>
      <c r="J183" s="283"/>
      <c r="K183" s="331"/>
    </row>
    <row r="184" s="1" customFormat="1" ht="15" customHeight="1">
      <c r="B184" s="308"/>
      <c r="C184" s="283" t="s">
        <v>949</v>
      </c>
      <c r="D184" s="283"/>
      <c r="E184" s="283"/>
      <c r="F184" s="306" t="s">
        <v>885</v>
      </c>
      <c r="G184" s="283"/>
      <c r="H184" s="283" t="s">
        <v>962</v>
      </c>
      <c r="I184" s="283" t="s">
        <v>920</v>
      </c>
      <c r="J184" s="283"/>
      <c r="K184" s="331"/>
    </row>
    <row r="185" s="1" customFormat="1" ht="15" customHeight="1">
      <c r="B185" s="308"/>
      <c r="C185" s="283" t="s">
        <v>124</v>
      </c>
      <c r="D185" s="283"/>
      <c r="E185" s="283"/>
      <c r="F185" s="306" t="s">
        <v>891</v>
      </c>
      <c r="G185" s="283"/>
      <c r="H185" s="283" t="s">
        <v>963</v>
      </c>
      <c r="I185" s="283" t="s">
        <v>887</v>
      </c>
      <c r="J185" s="283">
        <v>50</v>
      </c>
      <c r="K185" s="331"/>
    </row>
    <row r="186" s="1" customFormat="1" ht="15" customHeight="1">
      <c r="B186" s="308"/>
      <c r="C186" s="283" t="s">
        <v>964</v>
      </c>
      <c r="D186" s="283"/>
      <c r="E186" s="283"/>
      <c r="F186" s="306" t="s">
        <v>891</v>
      </c>
      <c r="G186" s="283"/>
      <c r="H186" s="283" t="s">
        <v>965</v>
      </c>
      <c r="I186" s="283" t="s">
        <v>966</v>
      </c>
      <c r="J186" s="283"/>
      <c r="K186" s="331"/>
    </row>
    <row r="187" s="1" customFormat="1" ht="15" customHeight="1">
      <c r="B187" s="308"/>
      <c r="C187" s="283" t="s">
        <v>967</v>
      </c>
      <c r="D187" s="283"/>
      <c r="E187" s="283"/>
      <c r="F187" s="306" t="s">
        <v>891</v>
      </c>
      <c r="G187" s="283"/>
      <c r="H187" s="283" t="s">
        <v>968</v>
      </c>
      <c r="I187" s="283" t="s">
        <v>966</v>
      </c>
      <c r="J187" s="283"/>
      <c r="K187" s="331"/>
    </row>
    <row r="188" s="1" customFormat="1" ht="15" customHeight="1">
      <c r="B188" s="308"/>
      <c r="C188" s="283" t="s">
        <v>969</v>
      </c>
      <c r="D188" s="283"/>
      <c r="E188" s="283"/>
      <c r="F188" s="306" t="s">
        <v>891</v>
      </c>
      <c r="G188" s="283"/>
      <c r="H188" s="283" t="s">
        <v>970</v>
      </c>
      <c r="I188" s="283" t="s">
        <v>966</v>
      </c>
      <c r="J188" s="283"/>
      <c r="K188" s="331"/>
    </row>
    <row r="189" s="1" customFormat="1" ht="15" customHeight="1">
      <c r="B189" s="308"/>
      <c r="C189" s="344" t="s">
        <v>971</v>
      </c>
      <c r="D189" s="283"/>
      <c r="E189" s="283"/>
      <c r="F189" s="306" t="s">
        <v>891</v>
      </c>
      <c r="G189" s="283"/>
      <c r="H189" s="283" t="s">
        <v>972</v>
      </c>
      <c r="I189" s="283" t="s">
        <v>973</v>
      </c>
      <c r="J189" s="345" t="s">
        <v>974</v>
      </c>
      <c r="K189" s="331"/>
    </row>
    <row r="190" s="1" customFormat="1" ht="15" customHeight="1">
      <c r="B190" s="308"/>
      <c r="C190" s="344" t="s">
        <v>40</v>
      </c>
      <c r="D190" s="283"/>
      <c r="E190" s="283"/>
      <c r="F190" s="306" t="s">
        <v>885</v>
      </c>
      <c r="G190" s="283"/>
      <c r="H190" s="280" t="s">
        <v>975</v>
      </c>
      <c r="I190" s="283" t="s">
        <v>976</v>
      </c>
      <c r="J190" s="283"/>
      <c r="K190" s="331"/>
    </row>
    <row r="191" s="1" customFormat="1" ht="15" customHeight="1">
      <c r="B191" s="308"/>
      <c r="C191" s="344" t="s">
        <v>977</v>
      </c>
      <c r="D191" s="283"/>
      <c r="E191" s="283"/>
      <c r="F191" s="306" t="s">
        <v>885</v>
      </c>
      <c r="G191" s="283"/>
      <c r="H191" s="283" t="s">
        <v>978</v>
      </c>
      <c r="I191" s="283" t="s">
        <v>920</v>
      </c>
      <c r="J191" s="283"/>
      <c r="K191" s="331"/>
    </row>
    <row r="192" s="1" customFormat="1" ht="15" customHeight="1">
      <c r="B192" s="308"/>
      <c r="C192" s="344" t="s">
        <v>979</v>
      </c>
      <c r="D192" s="283"/>
      <c r="E192" s="283"/>
      <c r="F192" s="306" t="s">
        <v>885</v>
      </c>
      <c r="G192" s="283"/>
      <c r="H192" s="283" t="s">
        <v>980</v>
      </c>
      <c r="I192" s="283" t="s">
        <v>920</v>
      </c>
      <c r="J192" s="283"/>
      <c r="K192" s="331"/>
    </row>
    <row r="193" s="1" customFormat="1" ht="15" customHeight="1">
      <c r="B193" s="308"/>
      <c r="C193" s="344" t="s">
        <v>981</v>
      </c>
      <c r="D193" s="283"/>
      <c r="E193" s="283"/>
      <c r="F193" s="306" t="s">
        <v>891</v>
      </c>
      <c r="G193" s="283"/>
      <c r="H193" s="283" t="s">
        <v>982</v>
      </c>
      <c r="I193" s="283" t="s">
        <v>920</v>
      </c>
      <c r="J193" s="283"/>
      <c r="K193" s="331"/>
    </row>
    <row r="194" s="1" customFormat="1" ht="15" customHeight="1">
      <c r="B194" s="337"/>
      <c r="C194" s="346"/>
      <c r="D194" s="317"/>
      <c r="E194" s="317"/>
      <c r="F194" s="317"/>
      <c r="G194" s="317"/>
      <c r="H194" s="317"/>
      <c r="I194" s="317"/>
      <c r="J194" s="317"/>
      <c r="K194" s="338"/>
    </row>
    <row r="195" s="1" customFormat="1" ht="18.75" customHeight="1">
      <c r="B195" s="319"/>
      <c r="C195" s="329"/>
      <c r="D195" s="329"/>
      <c r="E195" s="329"/>
      <c r="F195" s="339"/>
      <c r="G195" s="329"/>
      <c r="H195" s="329"/>
      <c r="I195" s="329"/>
      <c r="J195" s="329"/>
      <c r="K195" s="319"/>
    </row>
    <row r="196" s="1" customFormat="1" ht="18.75" customHeight="1">
      <c r="B196" s="319"/>
      <c r="C196" s="329"/>
      <c r="D196" s="329"/>
      <c r="E196" s="329"/>
      <c r="F196" s="339"/>
      <c r="G196" s="329"/>
      <c r="H196" s="329"/>
      <c r="I196" s="329"/>
      <c r="J196" s="329"/>
      <c r="K196" s="319"/>
    </row>
    <row r="197" s="1" customFormat="1" ht="18.75" customHeight="1">
      <c r="B197" s="291"/>
      <c r="C197" s="291"/>
      <c r="D197" s="291"/>
      <c r="E197" s="291"/>
      <c r="F197" s="291"/>
      <c r="G197" s="291"/>
      <c r="H197" s="291"/>
      <c r="I197" s="291"/>
      <c r="J197" s="291"/>
      <c r="K197" s="291"/>
    </row>
    <row r="198" s="1" customFormat="1" ht="13.5">
      <c r="B198" s="270"/>
      <c r="C198" s="271"/>
      <c r="D198" s="271"/>
      <c r="E198" s="271"/>
      <c r="F198" s="271"/>
      <c r="G198" s="271"/>
      <c r="H198" s="271"/>
      <c r="I198" s="271"/>
      <c r="J198" s="271"/>
      <c r="K198" s="272"/>
    </row>
    <row r="199" s="1" customFormat="1" ht="21">
      <c r="B199" s="273"/>
      <c r="C199" s="274" t="s">
        <v>983</v>
      </c>
      <c r="D199" s="274"/>
      <c r="E199" s="274"/>
      <c r="F199" s="274"/>
      <c r="G199" s="274"/>
      <c r="H199" s="274"/>
      <c r="I199" s="274"/>
      <c r="J199" s="274"/>
      <c r="K199" s="275"/>
    </row>
    <row r="200" s="1" customFormat="1" ht="25.5" customHeight="1">
      <c r="B200" s="273"/>
      <c r="C200" s="347" t="s">
        <v>984</v>
      </c>
      <c r="D200" s="347"/>
      <c r="E200" s="347"/>
      <c r="F200" s="347" t="s">
        <v>985</v>
      </c>
      <c r="G200" s="348"/>
      <c r="H200" s="347" t="s">
        <v>986</v>
      </c>
      <c r="I200" s="347"/>
      <c r="J200" s="347"/>
      <c r="K200" s="275"/>
    </row>
    <row r="201" s="1" customFormat="1" ht="5.25" customHeight="1">
      <c r="B201" s="308"/>
      <c r="C201" s="303"/>
      <c r="D201" s="303"/>
      <c r="E201" s="303"/>
      <c r="F201" s="303"/>
      <c r="G201" s="329"/>
      <c r="H201" s="303"/>
      <c r="I201" s="303"/>
      <c r="J201" s="303"/>
      <c r="K201" s="331"/>
    </row>
    <row r="202" s="1" customFormat="1" ht="15" customHeight="1">
      <c r="B202" s="308"/>
      <c r="C202" s="283" t="s">
        <v>976</v>
      </c>
      <c r="D202" s="283"/>
      <c r="E202" s="283"/>
      <c r="F202" s="306" t="s">
        <v>41</v>
      </c>
      <c r="G202" s="283"/>
      <c r="H202" s="283" t="s">
        <v>987</v>
      </c>
      <c r="I202" s="283"/>
      <c r="J202" s="283"/>
      <c r="K202" s="331"/>
    </row>
    <row r="203" s="1" customFormat="1" ht="15" customHeight="1">
      <c r="B203" s="308"/>
      <c r="C203" s="283"/>
      <c r="D203" s="283"/>
      <c r="E203" s="283"/>
      <c r="F203" s="306" t="s">
        <v>42</v>
      </c>
      <c r="G203" s="283"/>
      <c r="H203" s="283" t="s">
        <v>988</v>
      </c>
      <c r="I203" s="283"/>
      <c r="J203" s="283"/>
      <c r="K203" s="331"/>
    </row>
    <row r="204" s="1" customFormat="1" ht="15" customHeight="1">
      <c r="B204" s="308"/>
      <c r="C204" s="283"/>
      <c r="D204" s="283"/>
      <c r="E204" s="283"/>
      <c r="F204" s="306" t="s">
        <v>45</v>
      </c>
      <c r="G204" s="283"/>
      <c r="H204" s="283" t="s">
        <v>989</v>
      </c>
      <c r="I204" s="283"/>
      <c r="J204" s="283"/>
      <c r="K204" s="331"/>
    </row>
    <row r="205" s="1" customFormat="1" ht="15" customHeight="1">
      <c r="B205" s="308"/>
      <c r="C205" s="283"/>
      <c r="D205" s="283"/>
      <c r="E205" s="283"/>
      <c r="F205" s="306" t="s">
        <v>43</v>
      </c>
      <c r="G205" s="283"/>
      <c r="H205" s="283" t="s">
        <v>990</v>
      </c>
      <c r="I205" s="283"/>
      <c r="J205" s="283"/>
      <c r="K205" s="331"/>
    </row>
    <row r="206" s="1" customFormat="1" ht="15" customHeight="1">
      <c r="B206" s="308"/>
      <c r="C206" s="283"/>
      <c r="D206" s="283"/>
      <c r="E206" s="283"/>
      <c r="F206" s="306" t="s">
        <v>44</v>
      </c>
      <c r="G206" s="283"/>
      <c r="H206" s="283" t="s">
        <v>991</v>
      </c>
      <c r="I206" s="283"/>
      <c r="J206" s="283"/>
      <c r="K206" s="331"/>
    </row>
    <row r="207" s="1" customFormat="1" ht="15" customHeight="1">
      <c r="B207" s="308"/>
      <c r="C207" s="283"/>
      <c r="D207" s="283"/>
      <c r="E207" s="283"/>
      <c r="F207" s="306"/>
      <c r="G207" s="283"/>
      <c r="H207" s="283"/>
      <c r="I207" s="283"/>
      <c r="J207" s="283"/>
      <c r="K207" s="331"/>
    </row>
    <row r="208" s="1" customFormat="1" ht="15" customHeight="1">
      <c r="B208" s="308"/>
      <c r="C208" s="283" t="s">
        <v>932</v>
      </c>
      <c r="D208" s="283"/>
      <c r="E208" s="283"/>
      <c r="F208" s="306" t="s">
        <v>77</v>
      </c>
      <c r="G208" s="283"/>
      <c r="H208" s="283" t="s">
        <v>992</v>
      </c>
      <c r="I208" s="283"/>
      <c r="J208" s="283"/>
      <c r="K208" s="331"/>
    </row>
    <row r="209" s="1" customFormat="1" ht="15" customHeight="1">
      <c r="B209" s="308"/>
      <c r="C209" s="283"/>
      <c r="D209" s="283"/>
      <c r="E209" s="283"/>
      <c r="F209" s="306" t="s">
        <v>827</v>
      </c>
      <c r="G209" s="283"/>
      <c r="H209" s="283" t="s">
        <v>828</v>
      </c>
      <c r="I209" s="283"/>
      <c r="J209" s="283"/>
      <c r="K209" s="331"/>
    </row>
    <row r="210" s="1" customFormat="1" ht="15" customHeight="1">
      <c r="B210" s="308"/>
      <c r="C210" s="283"/>
      <c r="D210" s="283"/>
      <c r="E210" s="283"/>
      <c r="F210" s="306" t="s">
        <v>825</v>
      </c>
      <c r="G210" s="283"/>
      <c r="H210" s="283" t="s">
        <v>993</v>
      </c>
      <c r="I210" s="283"/>
      <c r="J210" s="283"/>
      <c r="K210" s="331"/>
    </row>
    <row r="211" s="1" customFormat="1" ht="15" customHeight="1">
      <c r="B211" s="349"/>
      <c r="C211" s="283"/>
      <c r="D211" s="283"/>
      <c r="E211" s="283"/>
      <c r="F211" s="306" t="s">
        <v>829</v>
      </c>
      <c r="G211" s="344"/>
      <c r="H211" s="335" t="s">
        <v>830</v>
      </c>
      <c r="I211" s="335"/>
      <c r="J211" s="335"/>
      <c r="K211" s="350"/>
    </row>
    <row r="212" s="1" customFormat="1" ht="15" customHeight="1">
      <c r="B212" s="349"/>
      <c r="C212" s="283"/>
      <c r="D212" s="283"/>
      <c r="E212" s="283"/>
      <c r="F212" s="306" t="s">
        <v>831</v>
      </c>
      <c r="G212" s="344"/>
      <c r="H212" s="335" t="s">
        <v>994</v>
      </c>
      <c r="I212" s="335"/>
      <c r="J212" s="335"/>
      <c r="K212" s="350"/>
    </row>
    <row r="213" s="1" customFormat="1" ht="15" customHeight="1">
      <c r="B213" s="349"/>
      <c r="C213" s="283"/>
      <c r="D213" s="283"/>
      <c r="E213" s="283"/>
      <c r="F213" s="306"/>
      <c r="G213" s="344"/>
      <c r="H213" s="335"/>
      <c r="I213" s="335"/>
      <c r="J213" s="335"/>
      <c r="K213" s="350"/>
    </row>
    <row r="214" s="1" customFormat="1" ht="15" customHeight="1">
      <c r="B214" s="349"/>
      <c r="C214" s="283" t="s">
        <v>956</v>
      </c>
      <c r="D214" s="283"/>
      <c r="E214" s="283"/>
      <c r="F214" s="306">
        <v>1</v>
      </c>
      <c r="G214" s="344"/>
      <c r="H214" s="335" t="s">
        <v>995</v>
      </c>
      <c r="I214" s="335"/>
      <c r="J214" s="335"/>
      <c r="K214" s="350"/>
    </row>
    <row r="215" s="1" customFormat="1" ht="15" customHeight="1">
      <c r="B215" s="349"/>
      <c r="C215" s="283"/>
      <c r="D215" s="283"/>
      <c r="E215" s="283"/>
      <c r="F215" s="306">
        <v>2</v>
      </c>
      <c r="G215" s="344"/>
      <c r="H215" s="335" t="s">
        <v>996</v>
      </c>
      <c r="I215" s="335"/>
      <c r="J215" s="335"/>
      <c r="K215" s="350"/>
    </row>
    <row r="216" s="1" customFormat="1" ht="15" customHeight="1">
      <c r="B216" s="349"/>
      <c r="C216" s="283"/>
      <c r="D216" s="283"/>
      <c r="E216" s="283"/>
      <c r="F216" s="306">
        <v>3</v>
      </c>
      <c r="G216" s="344"/>
      <c r="H216" s="335" t="s">
        <v>997</v>
      </c>
      <c r="I216" s="335"/>
      <c r="J216" s="335"/>
      <c r="K216" s="350"/>
    </row>
    <row r="217" s="1" customFormat="1" ht="15" customHeight="1">
      <c r="B217" s="349"/>
      <c r="C217" s="283"/>
      <c r="D217" s="283"/>
      <c r="E217" s="283"/>
      <c r="F217" s="306">
        <v>4</v>
      </c>
      <c r="G217" s="344"/>
      <c r="H217" s="335" t="s">
        <v>998</v>
      </c>
      <c r="I217" s="335"/>
      <c r="J217" s="335"/>
      <c r="K217" s="350"/>
    </row>
    <row r="218" s="1" customFormat="1" ht="12.75" customHeight="1">
      <c r="B218" s="351"/>
      <c r="C218" s="352"/>
      <c r="D218" s="352"/>
      <c r="E218" s="352"/>
      <c r="F218" s="352"/>
      <c r="G218" s="352"/>
      <c r="H218" s="352"/>
      <c r="I218" s="352"/>
      <c r="J218" s="352"/>
      <c r="K218" s="353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pc2013\Adam Kurdík</dc:creator>
  <cp:lastModifiedBy>pc2013\Adam Kurdík</cp:lastModifiedBy>
  <dcterms:created xsi:type="dcterms:W3CDTF">2020-08-06T06:48:01Z</dcterms:created>
  <dcterms:modified xsi:type="dcterms:W3CDTF">2020-08-06T06:48:06Z</dcterms:modified>
</cp:coreProperties>
</file>